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E:\1.2021 OCI 13000 abril\27 INFORMES\21 SEGUIMIENTO PACC\"/>
    </mc:Choice>
  </mc:AlternateContent>
  <xr:revisionPtr revIDLastSave="0" documentId="8_{C1B86421-4D40-4403-95D1-EE2E2F9496B8}" xr6:coauthVersionLast="36" xr6:coauthVersionMax="36" xr10:uidLastSave="{00000000-0000-0000-0000-000000000000}"/>
  <bookViews>
    <workbookView xWindow="-105" yWindow="-105" windowWidth="19425" windowHeight="10425" activeTab="2" xr2:uid="{00000000-000D-0000-FFFF-FFFF00000000}"/>
  </bookViews>
  <sheets>
    <sheet name="Comp. 1 Riesgos Corr" sheetId="1" r:id="rId1"/>
    <sheet name="2. Riesgos de Corrupción" sheetId="12" r:id="rId2"/>
    <sheet name="Comp. 3 Rendicion de Cuentas" sheetId="7" r:id="rId3"/>
    <sheet name="Comp. 4 Mecanismos Xa Aten Ciud" sheetId="8" r:id="rId4"/>
    <sheet name=" Comp. 5 TranspyAcceso Informac" sheetId="9" r:id="rId5"/>
    <sheet name="Comp. 6 Iniciativas Adicionales" sheetId="10" r:id="rId6"/>
  </sheets>
  <externalReferences>
    <externalReference r:id="rId7"/>
    <externalReference r:id="rId8"/>
    <externalReference r:id="rId9"/>
  </externalReferences>
  <definedNames>
    <definedName name="_xlnm._FilterDatabase" localSheetId="1" hidden="1">'2. Riesgos de Corrupción'!$A$13:$WXK$17</definedName>
    <definedName name="_xlnm._FilterDatabase" localSheetId="3" hidden="1">'Comp. 4 Mecanismos Xa Aten Ciud'!$A$1:$O$10</definedName>
    <definedName name="Antijurídico" localSheetId="4">'[1]Tabla No 9. Ctrl Seguridad Info'!#REF!</definedName>
    <definedName name="Antijurídico" localSheetId="1">'[2]Tabla No 9. Ctrl Seguridad Info'!#REF!</definedName>
    <definedName name="Antijurídico" localSheetId="2">'[1]Tabla No 9. Ctrl Seguridad Info'!#REF!</definedName>
    <definedName name="Antijurídico" localSheetId="3">'[1]Tabla No 9. Ctrl Seguridad Info'!#REF!</definedName>
    <definedName name="Antijurídico" localSheetId="5">'[1]Tabla No 9. Ctrl Seguridad Info'!#REF!</definedName>
    <definedName name="Antijurídico">'[1]Tabla No 9. Ctrl Seguridad Info'!#REF!</definedName>
    <definedName name="_xlnm.Print_Area" localSheetId="1">'2. Riesgos de Corrupción'!$A$1:$BD$37</definedName>
    <definedName name="ControlesSeguridadGeneral" localSheetId="4">'[1]Tabla No 9. Ctrl Seguridad Info'!#REF!</definedName>
    <definedName name="ControlesSeguridadGeneral" localSheetId="1">'[2]Tabla No 9. Ctrl Seguridad Info'!#REF!</definedName>
    <definedName name="ControlesSeguridadGeneral" localSheetId="2">'[1]Tabla No 9. Ctrl Seguridad Info'!#REF!</definedName>
    <definedName name="ControlesSeguridadGeneral" localSheetId="3">'[1]Tabla No 9. Ctrl Seguridad Info'!#REF!</definedName>
    <definedName name="ControlesSeguridadGeneral" localSheetId="5">'[1]Tabla No 9. Ctrl Seguridad Info'!#REF!</definedName>
    <definedName name="ControlesSeguridadGeneral">'[1]Tabla No 9. Ctrl Seguridad Info'!#REF!</definedName>
    <definedName name="Corrupción" localSheetId="4">'[1]Tabla No 9. Ctrl Seguridad Info'!#REF!</definedName>
    <definedName name="Corrupción" localSheetId="1">'[2]Tabla No 9. Ctrl Seguridad Info'!#REF!</definedName>
    <definedName name="Corrupción" localSheetId="2">'[1]Tabla No 9. Ctrl Seguridad Info'!#REF!</definedName>
    <definedName name="Corrupción" localSheetId="3">'[1]Tabla No 9. Ctrl Seguridad Info'!#REF!</definedName>
    <definedName name="Corrupción" localSheetId="5">'[1]Tabla No 9. Ctrl Seguridad Info'!#REF!</definedName>
    <definedName name="Corrupción">'[1]Tabla No 9. Ctrl Seguridad Info'!#REF!</definedName>
    <definedName name="Cumplimiento" localSheetId="4">'[1]Tabla No 9. Ctrl Seguridad Info'!#REF!</definedName>
    <definedName name="Cumplimiento" localSheetId="1">'[2]Tabla No 9. Ctrl Seguridad Info'!#REF!</definedName>
    <definedName name="Cumplimiento" localSheetId="2">'[1]Tabla No 9. Ctrl Seguridad Info'!#REF!</definedName>
    <definedName name="Cumplimiento" localSheetId="3">'[1]Tabla No 9. Ctrl Seguridad Info'!#REF!</definedName>
    <definedName name="Cumplimiento" localSheetId="5">'[1]Tabla No 9. Ctrl Seguridad Info'!#REF!</definedName>
    <definedName name="Cumplimiento">'[1]Tabla No 9. Ctrl Seguridad Info'!#REF!</definedName>
    <definedName name="Estrategico" localSheetId="4">'[1]Tabla No 9. Ctrl Seguridad Info'!#REF!</definedName>
    <definedName name="Estrategico" localSheetId="1">'[2]Tabla No 9. Ctrl Seguridad Info'!#REF!</definedName>
    <definedName name="Estrategico" localSheetId="2">'[1]Tabla No 9. Ctrl Seguridad Info'!#REF!</definedName>
    <definedName name="Estrategico" localSheetId="3">'[1]Tabla No 9. Ctrl Seguridad Info'!#REF!</definedName>
    <definedName name="Estrategico" localSheetId="5">'[1]Tabla No 9. Ctrl Seguridad Info'!#REF!</definedName>
    <definedName name="Estrategico">'[1]Tabla No 9. Ctrl Seguridad Info'!#REF!</definedName>
    <definedName name="Financiero" localSheetId="4">'[1]Tabla No 9. Ctrl Seguridad Info'!#REF!</definedName>
    <definedName name="Financiero" localSheetId="1">'[2]Tabla No 9. Ctrl Seguridad Info'!#REF!</definedName>
    <definedName name="Financiero" localSheetId="2">'[1]Tabla No 9. Ctrl Seguridad Info'!#REF!</definedName>
    <definedName name="Financiero" localSheetId="3">'[1]Tabla No 9. Ctrl Seguridad Info'!#REF!</definedName>
    <definedName name="Financiero" localSheetId="5">'[1]Tabla No 9. Ctrl Seguridad Info'!#REF!</definedName>
    <definedName name="Financiero">'[1]Tabla No 9. Ctrl Seguridad Info'!#REF!</definedName>
    <definedName name="Imagen" localSheetId="4">'[1]Tabla No 9. Ctrl Seguridad Info'!#REF!</definedName>
    <definedName name="Imagen" localSheetId="1">'[2]Tabla No 9. Ctrl Seguridad Info'!#REF!</definedName>
    <definedName name="Imagen" localSheetId="2">'[1]Tabla No 9. Ctrl Seguridad Info'!#REF!</definedName>
    <definedName name="Imagen" localSheetId="3">'[1]Tabla No 9. Ctrl Seguridad Info'!#REF!</definedName>
    <definedName name="Imagen" localSheetId="5">'[1]Tabla No 9. Ctrl Seguridad Info'!#REF!</definedName>
    <definedName name="Imagen">'[1]Tabla No 9. Ctrl Seguridad Info'!#REF!</definedName>
    <definedName name="Operativo" localSheetId="4">'[1]Tabla No 9. Ctrl Seguridad Info'!#REF!</definedName>
    <definedName name="Operativo" localSheetId="1">'[2]Tabla No 9. Ctrl Seguridad Info'!#REF!</definedName>
    <definedName name="Operativo" localSheetId="2">'[1]Tabla No 9. Ctrl Seguridad Info'!#REF!</definedName>
    <definedName name="Operativo" localSheetId="3">'[1]Tabla No 9. Ctrl Seguridad Info'!#REF!</definedName>
    <definedName name="Operativo" localSheetId="5">'[1]Tabla No 9. Ctrl Seguridad Info'!#REF!</definedName>
    <definedName name="Operativo">'[1]Tabla No 9. Ctrl Seguridad Info'!#REF!</definedName>
    <definedName name="Tecnología" localSheetId="4">'[1]Tabla No 9. Ctrl Seguridad Info'!#REF!</definedName>
    <definedName name="Tecnología" localSheetId="1">'[2]Tabla No 9. Ctrl Seguridad Info'!#REF!</definedName>
    <definedName name="Tecnología" localSheetId="2">'[1]Tabla No 9. Ctrl Seguridad Info'!#REF!</definedName>
    <definedName name="Tecnología" localSheetId="3">'[1]Tabla No 9. Ctrl Seguridad Info'!#REF!</definedName>
    <definedName name="Tecnología" localSheetId="5">'[1]Tabla No 9. Ctrl Seguridad Info'!#REF!</definedName>
    <definedName name="Tecnología">'[1]Tabla No 9. Ctrl Seguridad Info'!#REF!</definedName>
    <definedName name="_xlnm.Print_Titles" localSheetId="4">' Comp. 5 TranspyAcceso Informac'!$A:$B,' Comp. 5 TranspyAcceso Informac'!$1:$6</definedName>
    <definedName name="_xlnm.Print_Titles" localSheetId="2">'Comp. 3 Rendicion de Cuentas'!$A:$B,'Comp. 3 Rendicion de Cuentas'!$1:$6</definedName>
    <definedName name="_xlnm.Print_Titles" localSheetId="3">'Comp. 4 Mecanismos Xa Aten Ciud'!$A:$B,'Comp. 4 Mecanismos Xa Aten Ciud'!$1:$6</definedName>
    <definedName name="_xlnm.Print_Titles" localSheetId="5">'Comp. 6 Iniciativas Adicionales'!$A:$B,'Comp. 6 Iniciativas Adicionales'!$1:$6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8" i="12" l="1"/>
  <c r="K12" i="9"/>
  <c r="AQ17" i="12"/>
  <c r="AO17" i="12"/>
  <c r="AD17" i="12"/>
  <c r="Z17" i="12"/>
  <c r="X17" i="12"/>
  <c r="V17" i="12"/>
  <c r="T17" i="12"/>
  <c r="R17" i="12"/>
  <c r="P17" i="12"/>
  <c r="N17" i="12"/>
  <c r="J17" i="12"/>
  <c r="AQ16" i="12"/>
  <c r="AO16" i="12"/>
  <c r="AD16" i="12"/>
  <c r="Z16" i="12"/>
  <c r="X16" i="12"/>
  <c r="V16" i="12"/>
  <c r="T16" i="12"/>
  <c r="R16" i="12"/>
  <c r="P16" i="12"/>
  <c r="N16" i="12"/>
  <c r="J16" i="12"/>
  <c r="AQ15" i="12"/>
  <c r="AO15" i="12"/>
  <c r="AD15" i="12"/>
  <c r="Z15" i="12"/>
  <c r="X15" i="12"/>
  <c r="V15" i="12"/>
  <c r="T15" i="12"/>
  <c r="R15" i="12"/>
  <c r="P15" i="12"/>
  <c r="J15" i="12"/>
  <c r="AQ18" i="12"/>
  <c r="AO18" i="12"/>
  <c r="AD18" i="12"/>
  <c r="Z18" i="12"/>
  <c r="X18" i="12"/>
  <c r="V18" i="12"/>
  <c r="T18" i="12"/>
  <c r="R18" i="12"/>
  <c r="P18" i="12"/>
  <c r="N18" i="12"/>
  <c r="J18" i="12"/>
  <c r="AQ14" i="12"/>
  <c r="AO14" i="12"/>
  <c r="AD14" i="12"/>
  <c r="Z14" i="12"/>
  <c r="X14" i="12"/>
  <c r="V14" i="12"/>
  <c r="T14" i="12"/>
  <c r="R14" i="12"/>
  <c r="P14" i="12"/>
  <c r="N14" i="12"/>
  <c r="J14" i="12"/>
  <c r="X10" i="12"/>
  <c r="X9" i="12"/>
  <c r="P9" i="12"/>
  <c r="AA18" i="12" l="1"/>
  <c r="AB18" i="12" s="1"/>
  <c r="AE18" i="12" s="1"/>
  <c r="AH18" i="12" s="1"/>
  <c r="AA15" i="12"/>
  <c r="AB15" i="12" s="1"/>
  <c r="AE15" i="12" s="1"/>
  <c r="AH15" i="12" s="1"/>
  <c r="AA14" i="12"/>
  <c r="AB14" i="12" s="1"/>
  <c r="AE14" i="12" s="1"/>
  <c r="AA17" i="12"/>
  <c r="AB17" i="12" s="1"/>
  <c r="AE17" i="12" s="1"/>
  <c r="AA16" i="12"/>
  <c r="AB16" i="12" s="1"/>
  <c r="AE16" i="12" s="1"/>
  <c r="AF15" i="12" l="1"/>
  <c r="AG15" i="12" s="1"/>
  <c r="AI15" i="12" s="1"/>
  <c r="AJ15" i="12" s="1"/>
  <c r="AM15" i="12" s="1"/>
  <c r="AN15" i="12" s="1"/>
  <c r="AP15" i="12" s="1"/>
  <c r="AR15" i="12" s="1"/>
  <c r="AF18" i="12"/>
  <c r="AG18" i="12" s="1"/>
  <c r="AI18" i="12" s="1"/>
  <c r="AJ18" i="12" s="1"/>
  <c r="AM18" i="12" s="1"/>
  <c r="AN18" i="12" s="1"/>
  <c r="AP18" i="12" s="1"/>
  <c r="AH17" i="12"/>
  <c r="AF17" i="12"/>
  <c r="AG17" i="12" s="1"/>
  <c r="AI17" i="12" s="1"/>
  <c r="AJ17" i="12" s="1"/>
  <c r="AM17" i="12" s="1"/>
  <c r="AN17" i="12" s="1"/>
  <c r="AP17" i="12" s="1"/>
  <c r="AR17" i="12" s="1"/>
  <c r="AF16" i="12"/>
  <c r="AG16" i="12" s="1"/>
  <c r="AI16" i="12" s="1"/>
  <c r="AJ16" i="12" s="1"/>
  <c r="AM16" i="12" s="1"/>
  <c r="AN16" i="12" s="1"/>
  <c r="AP16" i="12" s="1"/>
  <c r="AR16" i="12" s="1"/>
  <c r="AH16" i="12"/>
  <c r="AF14" i="12"/>
  <c r="AG14" i="12" s="1"/>
  <c r="AI14" i="12" s="1"/>
  <c r="AJ14" i="12" s="1"/>
  <c r="AM14" i="12" s="1"/>
  <c r="AN14" i="12" s="1"/>
  <c r="AP14" i="12" s="1"/>
  <c r="AR14" i="12" s="1"/>
  <c r="AH14"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CLARA EDITH ACOSTA MANRIQUE</author>
    <author>Toshiba Pc</author>
    <author>LUIS HERNANDO VELANDIA GOMEZ</author>
    <author>Johanna Beatriz Serrano Guependo</author>
  </authors>
  <commentList>
    <comment ref="A5" authorId="0" shapeId="0" xr:uid="{00000000-0006-0000-0100-00000100000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6" authorId="1" shapeId="0" xr:uid="{00000000-0006-0000-0100-00000200000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6" authorId="2" shapeId="0" xr:uid="{00000000-0006-0000-0100-000003000000}">
      <text>
        <r>
          <rPr>
            <sz val="9"/>
            <color indexed="81"/>
            <rFont val="Tahoma"/>
            <family val="2"/>
          </rPr>
          <t>Consigne el resultado del monitoreo o revisión al cumplimiento de la acción</t>
        </r>
      </text>
    </comment>
    <comment ref="BA6" authorId="2" shapeId="0" xr:uid="{00000000-0006-0000-0100-000004000000}">
      <text>
        <r>
          <rPr>
            <sz val="9"/>
            <color indexed="81"/>
            <rFont val="Tahoma"/>
            <family val="2"/>
          </rPr>
          <t>Indique el porcentaje de avance en el  cumplimiento de la acción</t>
        </r>
      </text>
    </comment>
    <comment ref="BB6" authorId="2" shapeId="0" xr:uid="{00000000-0006-0000-0100-000005000000}">
      <text>
        <r>
          <rPr>
            <sz val="9"/>
            <color indexed="81"/>
            <rFont val="Tahoma"/>
            <family val="2"/>
          </rPr>
          <t>Relacione el seguimiento o la verificación en el cumplimiento de la acción y la efectividad de los controles</t>
        </r>
      </text>
    </comment>
    <comment ref="BC6" authorId="2" shapeId="0" xr:uid="{00000000-0006-0000-0100-000006000000}">
      <text>
        <r>
          <rPr>
            <sz val="9"/>
            <color indexed="81"/>
            <rFont val="Tahoma"/>
            <family val="2"/>
          </rPr>
          <t xml:space="preserve">Determine el estado del riesgo, de acuerdo con la verificación efectuada
</t>
        </r>
      </text>
    </comment>
    <comment ref="BD6" authorId="2" shapeId="0" xr:uid="{00000000-0006-0000-0100-000007000000}">
      <text>
        <r>
          <rPr>
            <sz val="9"/>
            <color indexed="81"/>
            <rFont val="Tahoma"/>
            <family val="2"/>
          </rPr>
          <t>Relaciona aclaraciones adicionales sobre el seguimiento, en el evento de ser necesario</t>
        </r>
      </text>
    </comment>
    <comment ref="K7" authorId="1" shapeId="0" xr:uid="{00000000-0006-0000-0100-000008000000}">
      <text>
        <r>
          <rPr>
            <sz val="9"/>
            <color indexed="81"/>
            <rFont val="Tahoma"/>
            <family val="2"/>
          </rPr>
          <t>Un control puede ser tan eficiente que ayude a mitigar varias causas, en estos casos se repite el control, asociado de manera independiente a la causa específica</t>
        </r>
      </text>
    </comment>
    <comment ref="AQ7" authorId="3" shapeId="0" xr:uid="{00000000-0006-0000-0100-00000900000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7" authorId="1" shapeId="0" xr:uid="{00000000-0006-0000-0100-00000A00000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8" authorId="3" shapeId="0" xr:uid="{00000000-0006-0000-0100-00000B000000}">
      <text>
        <r>
          <rPr>
            <sz val="9"/>
            <color indexed="81"/>
            <rFont val="Tahoma"/>
            <family val="2"/>
          </rPr>
          <t xml:space="preserve">Para Riesgo de Corrupción el impacto se debe calcular con la tabla No 5. El menor impacto es 3
</t>
        </r>
      </text>
    </comment>
    <comment ref="J8" authorId="2" shapeId="0" xr:uid="{00000000-0006-0000-0100-00000C000000}">
      <text>
        <r>
          <rPr>
            <sz val="9"/>
            <color indexed="81"/>
            <rFont val="Tahoma"/>
            <family val="2"/>
          </rPr>
          <t xml:space="preserve">Cálculo automático
</t>
        </r>
      </text>
    </comment>
    <comment ref="AR8" authorId="2" shapeId="0" xr:uid="{00000000-0006-0000-0100-00000D000000}">
      <text>
        <r>
          <rPr>
            <sz val="9"/>
            <color indexed="81"/>
            <rFont val="Tahoma"/>
            <family val="2"/>
          </rPr>
          <t xml:space="preserve">cálculo automático
</t>
        </r>
      </text>
    </comment>
    <comment ref="AO9" authorId="3" shapeId="0" xr:uid="{00000000-0006-0000-0100-00000E000000}">
      <text>
        <r>
          <rPr>
            <b/>
            <sz val="9"/>
            <color indexed="81"/>
            <rFont val="Tahoma"/>
            <family val="2"/>
          </rPr>
          <t>Para los riesgos de corrupción únicamente hay disminución de probabilidad. Es decir, para el impacto no opera el desplazamiento</t>
        </r>
      </text>
    </comment>
    <comment ref="AA10" authorId="3" shapeId="0" xr:uid="{00000000-0006-0000-0100-00000F00000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0" authorId="3" shapeId="0" xr:uid="{00000000-0006-0000-0100-000010000000}">
      <text>
        <r>
          <rPr>
            <sz val="9"/>
            <color indexed="81"/>
            <rFont val="Tahoma"/>
            <family val="2"/>
          </rPr>
          <t>Fuerte:100
Moderado:50
Débil:0</t>
        </r>
      </text>
    </comment>
    <comment ref="K12" authorId="1" shapeId="0" xr:uid="{00000000-0006-0000-0100-000011000000}">
      <text>
        <r>
          <rPr>
            <sz val="9"/>
            <color indexed="81"/>
            <rFont val="Tahoma"/>
            <family val="2"/>
          </rPr>
          <t>Un control puede ser tan eficiente que ayude a mitigar varias causas, en estos casos se repite el control, asociado de manera independiente a la causa específica</t>
        </r>
      </text>
    </comment>
    <comment ref="L12" authorId="1" shapeId="0" xr:uid="{00000000-0006-0000-0100-00001200000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<sst xmlns="http://schemas.openxmlformats.org/spreadsheetml/2006/main" count="580" uniqueCount="366">
  <si>
    <t>FORMULACIÓN</t>
  </si>
  <si>
    <t>MONITOREO Y REVISION
(Responsable de Proceso)</t>
  </si>
  <si>
    <t>SEGUIMIENTO Y VERIFICACIÓN
(Oficina de Control Interno)</t>
  </si>
  <si>
    <t>http://www.contraloriabogota.gov.co/mapa-de-riesgos-de-corrupci-n</t>
  </si>
  <si>
    <t>(2)
Componente</t>
  </si>
  <si>
    <t>(3)
Subcomponente</t>
  </si>
  <si>
    <t xml:space="preserve"> Actividades
(4)</t>
  </si>
  <si>
    <t>(5)
Meta o producto</t>
  </si>
  <si>
    <t>(6)
Indicador</t>
  </si>
  <si>
    <t>(7)
Responsable</t>
  </si>
  <si>
    <t>(8)
Cronograma de ejecución</t>
  </si>
  <si>
    <t>(8.1)
Fecha inicial
(dd/mm/aaaa)</t>
  </si>
  <si>
    <t>(8.2)
Fecha Final
(dd/mm/aaaa)</t>
  </si>
  <si>
    <t>(9)
Seguimiento Actividad</t>
  </si>
  <si>
    <t>(10)
Porcentaje de avance de la actividad</t>
  </si>
  <si>
    <t>(11)
Verificación Actividades adelantadas</t>
  </si>
  <si>
    <t xml:space="preserve">(13)
Observaciones
</t>
  </si>
  <si>
    <t>(14)
Auditor OCI</t>
  </si>
  <si>
    <t>Página 2 de 5</t>
  </si>
  <si>
    <t>Página 3 de 5</t>
  </si>
  <si>
    <t>Página 4 de 5</t>
  </si>
  <si>
    <t>Página 5 de 5</t>
  </si>
  <si>
    <t>Código formato: PDE-05-01
Versión: 3.0</t>
  </si>
  <si>
    <t>(12)
Estado de la actividad
(E: Ejecución
C: Cumplida)</t>
  </si>
  <si>
    <t>(4)
Actividades</t>
  </si>
  <si>
    <t>(4.1)
No.</t>
  </si>
  <si>
    <t xml:space="preserve">Versión vigente se encuentra en  el siguiente Link:  </t>
  </si>
  <si>
    <t xml:space="preserve">(4.2)
Descripción 
</t>
  </si>
  <si>
    <t>Componente 3 Rendición de Cuentas</t>
  </si>
  <si>
    <t>Implementar una estrategia anual de rendición de cuentas en cumplimiento de los lineamientos del manual único de rendición de cuentas y de lo establecido en la normatividad vigente.</t>
  </si>
  <si>
    <t>Dirección de Participación Ciudadana y Desarrollo Local,</t>
  </si>
  <si>
    <t xml:space="preserve">Realizar rendiciones de cuenta a ciudadanos de las 20 localidades, sobre la gestión desarrollada por la Contraloría de Bogotá, D.C., y sus resultados. </t>
  </si>
  <si>
    <t xml:space="preserve">Dirección de Participación Ciudadana y Desarrollo Local.
En coordinación con:
Dirección de Apoyo al Despacho
</t>
  </si>
  <si>
    <t xml:space="preserve">Medir el grado de satisfacción del servicio al cliente (Concejo) que brinda la Contraloría de Bogotá, de la vigencia anterior. </t>
  </si>
  <si>
    <t xml:space="preserve">Medir el grado de satisfacción del servicio al cliente (Ciudadanía) que brinda la Contraloría de Bogotá, de la  vigencia anterior. </t>
  </si>
  <si>
    <t>Número de solicitudes de actualización de información atendidas y publicadas con los productos generados por los procesos misionales, como medio para que los ciudadanos conozcan sus productos*100 /  Total de solicitudes de actualización de información generados por los procesos misionales, como medio para que los ciudadanos conozcan sus productos.</t>
  </si>
  <si>
    <t>Número de actualizaciones de información realizadas en el link de transparencia en la página web *100 /  Número de solicitudes de actualización de información emanadas por las diferentes dependencias de la Contraloría de Bogotá D.C.</t>
  </si>
  <si>
    <t>Publicar dos nuevos conjuntos de  Datos Abiertos de la Contraloría de Bogotá en el portal del distrito capital destinado para este fin  (http://datosabiertos.bogota.gov.co/)  y conforme a la normatividad vigente</t>
  </si>
  <si>
    <t xml:space="preserve">Dirección de Tecnologías de la Información y las Comunicaciones </t>
  </si>
  <si>
    <t xml:space="preserve">Oficina Asesora de Comunicaciones
</t>
  </si>
  <si>
    <t>Medir el grado de percepción de los periodistas, de la gestión que adelanta la Contraloría de Bogotá, de la vigencia anterior.</t>
  </si>
  <si>
    <t>(8.1)
Fecha inicial
(de/mm/aaaa)</t>
  </si>
  <si>
    <t>(8.2)
Fecha Final
(de/mm/aaaa)</t>
  </si>
  <si>
    <t>Subcomponente 2
Fortalecimiento de los Canales de Atención</t>
  </si>
  <si>
    <t>Subcomponente 3
Talento Humano</t>
  </si>
  <si>
    <t>Subcomponente 4
 Normativo y Procedimental</t>
  </si>
  <si>
    <t>Subcomponente 5
Relacionamiento con el Ciudadano</t>
  </si>
  <si>
    <t xml:space="preserve">Subcomponente 
4 
Criterio Diferencial de Accesibilidad </t>
  </si>
  <si>
    <t>Subcomponente
5
Monitoreo del Acceso a la Información Pública</t>
  </si>
  <si>
    <t>Subcomponente 1
Información de Calidad y en Lenguaje Comprensible</t>
  </si>
  <si>
    <t>Subcomponente 3
Incentivos para Motivar la Cultura de la Rendición y Petición de Cuentas</t>
  </si>
  <si>
    <t>Subcomponente
1 
Lineamiento de Transparencia Activa</t>
  </si>
  <si>
    <t xml:space="preserve">Subcomponente 
2 
Lineamientos de Transparencia Pasiva </t>
  </si>
  <si>
    <t>Componente 6 
Iniciativas Adicionales</t>
  </si>
  <si>
    <t xml:space="preserve">Componente 5 Mecanismos Para la Transparencia y Acceso a la Información </t>
  </si>
  <si>
    <t>Informe "Medición de percepción de los periodistas" realizado * 100 / Informe "Medición de la percepción de los periodistas" programado.</t>
  </si>
  <si>
    <t>Mantener actualizada la página Web de la Entidad con los productos generados por los procesos misionales, como medio para que los ciudadanos conozcan sus productos:
● Informes de Auditoría
● Pronunciamientos
● Informes Obligatorios
● Informes Estructurales
● Informes Sectoriales
● Beneficios de Control Fiscal.</t>
  </si>
  <si>
    <t xml:space="preserve">Número de Datos Abiertos definidos y publicados en la página web http://datosabiertos.bogota.gov.co.  *100 / Número total de Datos Abiertos definidos  para publicar en  la vigencia de la Contraloría de Bogotá D.C en el portal http://datosbaiertos.bogota.gov.co (2).
</t>
  </si>
  <si>
    <t>Dirección de Tecnologías de la Información y las Comunicaciones con el apoyo de la Oficina Asesora de comunicaciones.</t>
  </si>
  <si>
    <t>3.1.1</t>
  </si>
  <si>
    <t>3.2.1</t>
  </si>
  <si>
    <t>3.3.1</t>
  </si>
  <si>
    <t>3.3.2</t>
  </si>
  <si>
    <t>3.4.1</t>
  </si>
  <si>
    <t>4.2.1</t>
  </si>
  <si>
    <t>4.3.1</t>
  </si>
  <si>
    <t>4.3.2</t>
  </si>
  <si>
    <t>4.4.1</t>
  </si>
  <si>
    <t>4.5.1</t>
  </si>
  <si>
    <t>4.5.2</t>
  </si>
  <si>
    <t>4.5.3</t>
  </si>
  <si>
    <t>5.1.1</t>
  </si>
  <si>
    <t>5.1.2</t>
  </si>
  <si>
    <t>5.1.3</t>
  </si>
  <si>
    <t>5.2.1</t>
  </si>
  <si>
    <t>5.4.1</t>
  </si>
  <si>
    <t>5.5.1</t>
  </si>
  <si>
    <t>6.1.1</t>
  </si>
  <si>
    <t>Mantener en correcto funcionamiento el Sistema de Gestión de procesos SIGESPRO para la atención de las solicitudes de acceso a la información en los términos establecidos en el Decreto 1081 de 2015</t>
  </si>
  <si>
    <t>Total horas disponibles del servicio del aplicativo SIGESPRO - PQRs * 100 / Total de horas de servicio del aplicativo SIGESPRO -PQRs</t>
  </si>
  <si>
    <t xml:space="preserve">Capacitar a los empleados públicos adscritos a la Dirección de Participación Ciudadana y Desarrollo Local, en temas relacionados con "Participación Ciudadana y Comunicación con las Partes Interesadas”, con el fin de favorecer el contacto permanente con la ciudadanía y garantizar la comunicación en doble vía, en búsqueda del mejoramiento de la gestión institucional. </t>
  </si>
  <si>
    <t>Dirección Talento Humano - Subdirección de Capacitación, en coordinación con:
* Dirección de Participación Ciudadana y Desarrollo Local.
* Dirección de Apoyo al Despacho</t>
  </si>
  <si>
    <t xml:space="preserve">Mantener actualizado el Link de "Atención al Ciudadano", con información que oriente al ciudadano sobre la forma de presentar las PQRs. </t>
  </si>
  <si>
    <t>Número de revisiones realizadas en el Link de Atención al Ciudadano en la Página WEB * 100 / Número total de revisiones programadas al Link de Atención al Ciudadano en la Página WEB (2).</t>
  </si>
  <si>
    <t>Dirección de Apoyo al Despacho - Centro de Atención al Ciudadano</t>
  </si>
  <si>
    <t>Número de funcionarios capacitados en el trámite de los DPC * 100 / Número total de funcionarios programados a capacitar en el trámite de los DPC.</t>
  </si>
  <si>
    <t>Gestionar la información para el diligenciamiento de la Matriz de Cumplimiento - Índice de Transparencia y Acceso a la Información - ITA, de conformidad con las disposiciones del artículo 23 de la ley 1712 de 2014.</t>
  </si>
  <si>
    <t>Número de categorías información diligenciadas * 100 / Número de categorías de información dispuestas en el aplicativo ITA para ser diligenciadas.</t>
  </si>
  <si>
    <t>Dirección de Apoyo al Despacho</t>
  </si>
  <si>
    <t>Gestionar la información para el diligenciamiento de la Matriz de Cumplimiento - Índice de Transparencia de Bogotá - ITB</t>
  </si>
  <si>
    <t>Número de categorías información diligenciadas * 100 / Número de categorías de información dispuestas en el aplicativo ITB para ser diligenciadas.</t>
  </si>
  <si>
    <t>5.1.4</t>
  </si>
  <si>
    <t>Evaluar el trámite dado a los derechos de petición y solicitudes de información  radicados por los ciudadanos ante la Contraloría de Bogotá D.C.</t>
  </si>
  <si>
    <t xml:space="preserve">Número de Informes de Derechos de Petición y de Acceso a la información publicados*100 / Número total de Informes programados a publicar (4). (Un (1) informe correspondiente al periodo octubre a diciembre de 2019 y tres (3) informes trimestrales con corte a marzo, junio y septiembre de 2020).                                                                                                                                     </t>
  </si>
  <si>
    <t>Componente 4 Mecanismo Para Mejorar la Atención al Ciudadano</t>
  </si>
  <si>
    <t>Dirección de Tecnologías de la Información - TICS, en coordinación con:
● Dirección Técnica de Planeación y 
● Responsables de las Dependencias generadoras de información.</t>
  </si>
  <si>
    <t xml:space="preserve">Dirección de Tecnologías de la Información y las Comunicaciones - TIC, en coordinación con:
●Dependencias generadoras de la información. 
</t>
  </si>
  <si>
    <t>Subcomponente 4
Evaluación y Retroalimentación a la Gestión Institucional</t>
  </si>
  <si>
    <r>
      <rPr>
        <sz val="10"/>
        <rFont val="Arial"/>
        <family val="2"/>
      </rPr>
      <t>Dirección de Tecnologías de la Información y las Comunicaciones - TICS  en coordinación  con:</t>
    </r>
    <r>
      <rPr>
        <b/>
        <sz val="10"/>
        <rFont val="Arial"/>
        <family val="2"/>
      </rPr>
      <t xml:space="preserve">
</t>
    </r>
    <r>
      <rPr>
        <sz val="10"/>
        <rFont val="Arial"/>
        <family val="2"/>
      </rPr>
      <t>● Dirección de Apoyo al Despacho
● Dirección de Estudios de Economía y Política Pública
● Dirección de Planeación</t>
    </r>
  </si>
  <si>
    <t>Dirección de Participación Ciudadana y Desarrollo Local, en coordinación con:
● Dirección de Apoyo al Despacho
● Oficina Asesora de Comunicaciones
● Dirección Técnica de Planeación</t>
  </si>
  <si>
    <t>Implementar el Procedimiento para la promoción del control social y el ejercicio de rendición de cuentas.</t>
  </si>
  <si>
    <t xml:space="preserve">Procedimiento implementado:
SI = 100%
NO= 0%  
</t>
  </si>
  <si>
    <t>3.1.2</t>
  </si>
  <si>
    <t xml:space="preserve">Dirección de Participación Ciudadana y Desarrollo Local, en coordinación con:
● Dirección de Apoyo al Despacho
● Oficina Asesora de Comunicaciones
● Dirección Técnica de Planeación
● Dirección de Tecnologías de la Información y las Comunicaciones - TICS </t>
  </si>
  <si>
    <t xml:space="preserve">FORMULACIÓN, MONITOREO Y SEGUIMIENTO PLAN ANTICORRUPCIÓN Y DE ATENCIÓN AL CIUDADANO - PAAC
Vigencia 2021                         </t>
  </si>
  <si>
    <t xml:space="preserve">FORMULACIÓN, MONITOREO Y SEGUIMIENTO PLAN ANTICORRUPCIÓN Y DE ATENCIÓN AL CIUDADANO - PAAC
Vigencia 2021           </t>
  </si>
  <si>
    <t xml:space="preserve">FORMULACIÓN, MONITOREO Y SEGUIMIENTO PLAN ANTICORRUPCIÓN Y DE ATENCIÓN AL CIUDADANO - PAAC
Vigencia 2021                     </t>
  </si>
  <si>
    <t>Estrategia de rendición de cuentas implementada:
SI = 100%
NO= 0%</t>
  </si>
  <si>
    <r>
      <t xml:space="preserve">Desarrollar 200 acciones de formación en temas relacionados con el control social como insumo para en control fiscal.
</t>
    </r>
    <r>
      <rPr>
        <b/>
        <sz val="10"/>
        <color indexed="10"/>
        <rFont val="Arial"/>
        <family val="2"/>
      </rPr>
      <t/>
    </r>
  </si>
  <si>
    <r>
      <t xml:space="preserve">Desarrollar 300 acciones de diálogo con la comunidad en temas relacionados con el control social como insumo para en control fiscal.
</t>
    </r>
    <r>
      <rPr>
        <b/>
        <sz val="10"/>
        <color indexed="10"/>
        <rFont val="Arial"/>
        <family val="2"/>
      </rPr>
      <t/>
    </r>
  </si>
  <si>
    <t>Fortalecer la competencia de servicio al cliente, de los empleados públicos de todos los niveles jerárquicos de la Contraloría de Bogotá D.C., a través de acciones de formación que garanticen a los ciudadanos en general un trato respetuoso, considerado, diligente, equitativo y sin distinción alguna.</t>
  </si>
  <si>
    <t>Mantener actualizada la información del link "Transparencia y acceso a la información" de la página web con las solicitudes de publicaciones emanadas por las diferentes dependencias de la Contraloría de Bogotá D.C., de conformidad con lo establecido en el Anexo 1   de la Resolución 3564 de Diciembre 31 de 2015 o con la normatividad vigente.</t>
  </si>
  <si>
    <t>Nº total de servidores públicos capacitados en temas relacionados con la competencia de servicio al cliente *100 / Número de servidores públicos de la Planta de Personal de la Entidad programados a capacitar (15%).</t>
  </si>
  <si>
    <t>Socializar al interior de la entidad y a la ciudadanía en general mediante medios visuales como banners, ecard, o boletines o cualquier medio de divulgación de la entidad, los factores de accesibilidad web con los que cuenta el portal Web institucional.</t>
  </si>
  <si>
    <t>Nº de acciones de formación ejecutadas * 100/ Total acciones de formación programadas. (200).</t>
  </si>
  <si>
    <t>Nº de Fondos de Desarrollo Local a los que se rindió cuenta *100 / Nº de Fondos de Desarrollo Local (20).</t>
  </si>
  <si>
    <t>Nº de acciones de diálogo con la comunidad ejecutadas *100/ Total de acciones de diálogo con la comunidad programadas. (300).</t>
  </si>
  <si>
    <t xml:space="preserve">Subcomponente 2
Diálogo de Doble Vía con la Ciudadanía y sus Organizaciones </t>
  </si>
  <si>
    <t>Informe "Medición de la percepción del cliente (Concejo)" realizado * 100/Informe "Medición de la percepción del cliente (ciudadanía)" programado.</t>
  </si>
  <si>
    <t>Informe "Medición de la percepción del cliente (Ciudadanía)" realizado * 100/Informe "Medición de la percepción del cliente (ciudadanía)" programado</t>
  </si>
  <si>
    <t>Número  de mensajes de los factores de accesibilidad del portal Web institucional socializados*100 / Número de factores de accesibilidad del portal Web programados (6).</t>
  </si>
  <si>
    <t xml:space="preserve">Nº De jornadas de capacitación realizadas a los funcionarios de la Dirección de Participación Ciudadana * 100 / Total de jornadas de capacitación programadas (2):  Una (1) en cada semestre. </t>
  </si>
  <si>
    <t>Capacitar semestralmente a los funcionarios de las dependencias encargados de tramitar los DPC, en temas relacionados con la normatividad, reglamentación, procedimiento y uso del aplicativo de PQRs.</t>
  </si>
  <si>
    <t>Dirección de Participación Ciudadana y Desarrollo Local.
En coordinación con:
Dirección de Apoyo al Despacho.</t>
  </si>
  <si>
    <t>Código documento: PDE- 05
Versión: 2.0</t>
  </si>
  <si>
    <t>Elaborar, divulgar y ejecutar el Plan de Gestión de la Integridad, con enfoque al fortalecimiento de la confianza entre los servidores que integran la entidad y la ciudadanía.</t>
  </si>
  <si>
    <t>Número de actividades ejecutadas del Plan de Gestion de Integridad *100/ No. Total de actividades programadas (5).</t>
  </si>
  <si>
    <t>Dirección Talento Humano -Subdirección de Capacitación y Cooperación Técnica</t>
  </si>
  <si>
    <t>Fecha de aprobación o modificación: 08/04/2021</t>
  </si>
  <si>
    <t xml:space="preserve">            </t>
  </si>
  <si>
    <t>ANEXO 1. MAPA DE RIESGOS DE CORRUPCIÓN
Vigencia 2021</t>
  </si>
  <si>
    <t>Código formato: PDE-07-01
Versión 5.0</t>
  </si>
  <si>
    <t>Código documento:PDE-07
Versión 1.0</t>
  </si>
  <si>
    <t>Página X de X</t>
  </si>
  <si>
    <t>Entidad: CONTRALORIA DE BOGOTA D.C</t>
  </si>
  <si>
    <t>Contexto de la organización</t>
  </si>
  <si>
    <t>Identificación del riesgo</t>
  </si>
  <si>
    <t xml:space="preserve">Valoración del Riesgo </t>
  </si>
  <si>
    <t>Monitoreo y Revisión
(Responsable del Proceso)</t>
  </si>
  <si>
    <t>Seguimiento y Verificación
(Oficina de Control Interno)</t>
  </si>
  <si>
    <t>Externo</t>
  </si>
  <si>
    <t>Interno</t>
  </si>
  <si>
    <t>Proceso</t>
  </si>
  <si>
    <t>Descripción del Riesgo</t>
  </si>
  <si>
    <t>Tipo de Riesgo</t>
  </si>
  <si>
    <t>Causa</t>
  </si>
  <si>
    <t>Consecuencias</t>
  </si>
  <si>
    <t>Análisis de riesgo</t>
  </si>
  <si>
    <r>
      <t>Evaluación de riesgo</t>
    </r>
    <r>
      <rPr>
        <b/>
        <u/>
        <sz val="10"/>
        <rFont val="Arial"/>
        <family val="2"/>
      </rPr>
      <t xml:space="preserve"> </t>
    </r>
  </si>
  <si>
    <t>Tratamiento de Riesgos</t>
  </si>
  <si>
    <t>Monitoreo Acciones</t>
  </si>
  <si>
    <t>Nivel de avance del Indicador</t>
  </si>
  <si>
    <t>Verificación Acciones adelantadas</t>
  </si>
  <si>
    <t>Estado
A: Abierto
M: Mitigado
MA: Materializado</t>
  </si>
  <si>
    <t>Observaciones</t>
  </si>
  <si>
    <t>Riesgo Inherente</t>
  </si>
  <si>
    <r>
      <t xml:space="preserve">Controles Existentes
</t>
    </r>
    <r>
      <rPr>
        <b/>
        <sz val="8"/>
        <rFont val="Arial"/>
        <family val="2"/>
      </rPr>
      <t xml:space="preserve">Anexo Tabla No. 8 </t>
    </r>
  </si>
  <si>
    <r>
      <t xml:space="preserve">ANALISIS Y EVALUACIÓN DEL DISEÑO DEL CONTROL
</t>
    </r>
    <r>
      <rPr>
        <b/>
        <sz val="8"/>
        <rFont val="Arial"/>
        <family val="2"/>
      </rPr>
      <t>Anexo Tabla No 10</t>
    </r>
  </si>
  <si>
    <t>EJECUCIÓN DEL CONTROL</t>
  </si>
  <si>
    <r>
      <t xml:space="preserve">CALIFICACIÓN DE LA SOLIDEZ DE CADA CONTROL
(Resultado de la calificación del diseño + Resultado de la calificación de la ejecución + solidez individual de cada control)
</t>
    </r>
    <r>
      <rPr>
        <b/>
        <sz val="8"/>
        <rFont val="Arial"/>
        <family val="2"/>
      </rPr>
      <t>Anexo Tabla No 13</t>
    </r>
  </si>
  <si>
    <t>SOLIDEZ DEL CONJUNTO DE CONTROLES
Anexo Tabla No 14</t>
  </si>
  <si>
    <t>CONTROLES AYUDAN A DISMINUIR LA PROBABILIDAD</t>
  </si>
  <si>
    <t>CONTROLES AYUDAN A DISMINUIR IMPACTO</t>
  </si>
  <si>
    <r>
      <t xml:space="preserve">RESULTADOS DE LOS DESPLAZAMIENTOS DE LA PROBABILIDAD Y DEL IMPACTO DE LOS RIESGOS 
</t>
    </r>
    <r>
      <rPr>
        <b/>
        <sz val="8"/>
        <rFont val="Arial"/>
        <family val="2"/>
      </rPr>
      <t>Anexo Tabla No 15</t>
    </r>
  </si>
  <si>
    <t>Probabilidad</t>
  </si>
  <si>
    <t>Impacto</t>
  </si>
  <si>
    <t>Riesgo Residual</t>
  </si>
  <si>
    <t>Medida de Tratamiento del Riesgo</t>
  </si>
  <si>
    <t>Actividades de Control /
Acciones</t>
  </si>
  <si>
    <t>Indicador</t>
  </si>
  <si>
    <t>Área
Responsable</t>
  </si>
  <si>
    <t>Registro</t>
  </si>
  <si>
    <t>Período de ejecución</t>
  </si>
  <si>
    <t>Zona del riesgo</t>
  </si>
  <si>
    <t>B (baja)</t>
  </si>
  <si>
    <t>1. Responsable</t>
  </si>
  <si>
    <t>2. Periodicidad</t>
  </si>
  <si>
    <t>campo oculto</t>
  </si>
  <si>
    <t>3. Propósito</t>
  </si>
  <si>
    <t>4. Cómo se realiza la actividad de control</t>
  </si>
  <si>
    <t>5. Qué pasa con las observaciones y desviaciones</t>
  </si>
  <si>
    <t>6. Evidencia de la ejecución del control</t>
  </si>
  <si>
    <r>
      <t xml:space="preserve">Resultados del diseño del control
</t>
    </r>
    <r>
      <rPr>
        <b/>
        <sz val="8"/>
        <rFont val="Arial"/>
        <family val="2"/>
      </rPr>
      <t>Anexo Tabla No 11</t>
    </r>
  </si>
  <si>
    <t>Resultado de la ejecución del control
Anexo Tabla No 12</t>
  </si>
  <si>
    <t># de columnas en la matriz de riesgo que se desplaza en el eje de la probabilidad</t>
  </si>
  <si>
    <t># de columnas en la matriz de riesgo que se desplaza en el eje de impacto</t>
  </si>
  <si>
    <t>M (Moderada)</t>
  </si>
  <si>
    <t>¿Existe un responsable asignado a la ejecución del control?</t>
  </si>
  <si>
    <t xml:space="preserve"> ¿El responsable tiene la autoridad y adecuada segregación de funciones en la ejecución del control?</t>
  </si>
  <si>
    <t xml:space="preserve"> ¿La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</si>
  <si>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</si>
  <si>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</si>
  <si>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</si>
  <si>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</si>
  <si>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Peso de la Evaluación del Diseño del Control</t>
  </si>
  <si>
    <t>Resultado de la calificación del diseño del control</t>
  </si>
  <si>
    <t>El control se ejecuta de manera consistente por parte del responsable</t>
  </si>
  <si>
    <t>Rango de calificación de la ejecución del control</t>
  </si>
  <si>
    <t>Solidez Individual de cada control</t>
  </si>
  <si>
    <t>Debe establecer acciones para fortalecer el control SI/NO</t>
  </si>
  <si>
    <t>M (moderada)</t>
  </si>
  <si>
    <t>A (alta)</t>
  </si>
  <si>
    <t>Fecha Inicio</t>
  </si>
  <si>
    <t>Fecha Final</t>
  </si>
  <si>
    <t>E (extrema)</t>
  </si>
  <si>
    <t>Tipos de Control</t>
  </si>
  <si>
    <t>Actividades de Control</t>
  </si>
  <si>
    <t>Procesos</t>
  </si>
  <si>
    <t>Normas claras y aplicadas</t>
  </si>
  <si>
    <t>Asignado</t>
  </si>
  <si>
    <t>Adecuado</t>
  </si>
  <si>
    <t>Oportuna</t>
  </si>
  <si>
    <t>Prevenir</t>
  </si>
  <si>
    <t>Confiable</t>
  </si>
  <si>
    <t>Se investigan y resuelven oportunamente</t>
  </si>
  <si>
    <t>Completa</t>
  </si>
  <si>
    <t>Siempre se ejecuta</t>
  </si>
  <si>
    <t>Directamente</t>
  </si>
  <si>
    <t>Reducir</t>
  </si>
  <si>
    <t>Procedimientos formales aplicados</t>
  </si>
  <si>
    <t>Políticos</t>
  </si>
  <si>
    <t>Personal</t>
  </si>
  <si>
    <t>PEEPP - Estudios de Economía y Política Publica</t>
  </si>
  <si>
    <t>Sesgar intencionalmente el análisis de la información en la elaboración de los informes obligatorios, estudios estructurales y pronunciamientos del PEEPP, para favorecer a un tercero.</t>
  </si>
  <si>
    <t>8. Corrupción</t>
  </si>
  <si>
    <t>Interés particular, institucional o político</t>
  </si>
  <si>
    <t>Pérdida de credibilidad y confianza en la Contraloría de Bogotá D.C.
Afectación al control político, a la Administración Distrital y a la ciudadanía.</t>
  </si>
  <si>
    <t>Políticas claras aplicadas</t>
  </si>
  <si>
    <t>Seguimiento permanente, Actividades de Control</t>
  </si>
  <si>
    <t>Realizar en coordinación con la Subdirección de Capacitación, una jornada de capacitación para los funcionarios del PEEPP que incluya temas como: ética e integridad, consulta y contrastación de fuentes de información y redacción objetiva de informes.</t>
  </si>
  <si>
    <t>Capacitación realizada Si=100% No= 0%</t>
  </si>
  <si>
    <t>Dirección y Subdirecciones del PEEPP</t>
  </si>
  <si>
    <t>Listado de asistencia Capacitación</t>
  </si>
  <si>
    <t>Tecnológicos</t>
  </si>
  <si>
    <t>PVCGF - Vigilancia y Control a la Gestión Fiscal</t>
  </si>
  <si>
    <t>Direcciones
Sectoriales y
Dirección de
Reacción
Inmediata</t>
  </si>
  <si>
    <t>Posibilidad de omitir información que permita configurar presuntos hallazgos y no dar traslado a las autoridades competentes, o impedir el impulso propio en un proceso sancionatorio.</t>
  </si>
  <si>
    <t>Intereses económicos, políticos o personales, falta de ética profesional.</t>
  </si>
  <si>
    <t>1)Pérdida de recursos públicos, por falta de objetividad en la ejecución y seguimiento del proceso auditor.
2)Incurrir en sanciones legales por no aplicación de las normas.
3)Afectación de la Imagen de la Contraloría de Bogotá.</t>
  </si>
  <si>
    <t>Validar en comité técnico la configuración adecuada de los hallazgos y de los posibles  procesos sancionatorios. Aplicación de los procedimientos.</t>
  </si>
  <si>
    <t>1)Verificar que todos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</si>
  <si>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 xml:space="preserve">1)N° total de hallazgos que cumplen con los atributos / N°  total de hallazgos del informe final * 100
2)Se cumple con el diligenciamiento en cada auditoría prevista en el PAD de la "Declaración de independencia y conflicto de intereses" , por parte de los auditores que ejecutan las auditorías + Nivel Directivo + Contratistas:
Si 100%
No 0%
</t>
  </si>
  <si>
    <t>Actas de comité técnico
Anexos de "Declaración de independencia y conflicto de intereses" diligenciados.</t>
  </si>
  <si>
    <t>PRFJC - Responsabilidad Fiscal y Jurisdicción Coactiva</t>
  </si>
  <si>
    <t>DRFJC</t>
  </si>
  <si>
    <t>Posibilidad de tomar decisiones acomodadas  hacia un beneficio particular.</t>
  </si>
  <si>
    <t>c) “Situaciones subjetivas del funcionario que le permitan incumplir los marcos legales y éticos junto a la corrupción externa que puede obstaculizar la transparencia de los proceso.</t>
  </si>
  <si>
    <t>1. Afectación de credibilidad y confianza institucional
2. Sanciones disciplinarias               
3. Sanciones penales.</t>
  </si>
  <si>
    <t>Capacitaciones a los funcionarios y contratistas sobre los principios y valores contemplados en el código de integridad.</t>
  </si>
  <si>
    <t>Sensibilizar y socializar los principios, valores y ética del sector público, así como el acatamiento de las normas y jurisprudencia que regulan los PRF.</t>
  </si>
  <si>
    <t>Nº de jornadas de sensibilización en aplicación de principios, valores, ética, marco normativo relacionado con PRF /  Nº de jornadas programadas (2)</t>
  </si>
  <si>
    <t>Actas de 
Reunión y Lista de Asistencia</t>
  </si>
  <si>
    <t>PGTI  - Gestión de Tecnologías de la Información</t>
  </si>
  <si>
    <t>Dirección de TIC</t>
  </si>
  <si>
    <t>Extracción o alteración no autorizada con fines de beneficio personal o hacia un particular, de información de las bases de datos de los sistemas de información que custodia la Dirección de TIC.</t>
  </si>
  <si>
    <t>Extralimitación de funciones o privilegios de acceso a la información.</t>
  </si>
  <si>
    <t>Pérdida de  imagen y credibilidad institucional.
Sometimiento a recursos legales por sanciones o demandas legales.
Daño al erario público.</t>
  </si>
  <si>
    <t>Aplicación del procedimiento de control de acceso y aplicación de las políticas de seguridad de la información.</t>
  </si>
  <si>
    <t>No disminuye</t>
  </si>
  <si>
    <t xml:space="preserve">Revisar, controlar la asignación de uso de derechos sobre gestión de usuarios y privilegios de acceso. </t>
  </si>
  <si>
    <r>
      <t xml:space="preserve">No. de informes trimestrales de gestión de seguridad de acceso a usuarios elaborados /  No. de informes  de gestión de seguridad de acceso a usuario programados (4).
</t>
    </r>
    <r>
      <rPr>
        <b/>
        <sz val="10"/>
        <rFont val="Arial"/>
        <family val="2"/>
      </rPr>
      <t xml:space="preserve">
</t>
    </r>
    <r>
      <rPr>
        <sz val="10"/>
        <rFont val="Arial"/>
        <family val="2"/>
      </rPr>
      <t xml:space="preserve">No. de incidentes de seguridad de la información reportados e identificados como extracción o alteración de información de las bases de datos.
0 incidentes – Aceptable.
1 o más incidentes – No .aceptable. </t>
    </r>
  </si>
  <si>
    <t xml:space="preserve">Informes de gestión de administración de usuarios.
Reportes de Seguridad lógica a SI </t>
  </si>
  <si>
    <t>PGAF  - Gestión Administrativa y Financiera</t>
  </si>
  <si>
    <t>Posible Manipulación de documentos precontractuales de cada uno de los proceso de contratación adelantados por la Subdirección de Contratación.</t>
  </si>
  <si>
    <t>1- Intereses particulares.</t>
  </si>
  <si>
    <t>Investigación Disciplinaria o fiscal.
Sanción.</t>
  </si>
  <si>
    <t>Revisión de documentos precontractuales de cada uno de los proceso de contratación adelantados por la Subdirección de Contratación.</t>
  </si>
  <si>
    <t>Revisar los documentos precontractuales de cada uno de los proceso de contratación adelantados por la Subdirección de Contratación.</t>
  </si>
  <si>
    <t>No. de procesos revisados por la Subdirección de Contratación *100 / N° de procesos de contratación radicados ante la Subdirección de Contratación.</t>
  </si>
  <si>
    <t>Subdirección
de contratación</t>
  </si>
  <si>
    <t>Expediente
contractual y
SECOP</t>
  </si>
  <si>
    <t>Fecha de aprobación o modificación: 14/12/2020</t>
  </si>
  <si>
    <r>
      <rPr>
        <b/>
        <sz val="10"/>
        <rFont val="Arial"/>
        <family val="2"/>
      </rPr>
      <t>Seguimiento abril 30/2021</t>
    </r>
    <r>
      <rPr>
        <sz val="10"/>
        <rFont val="Arial"/>
        <family val="2"/>
      </rPr>
      <t>: 
Se considera un avance del 30% en la ejecución de esta actividad. Se realizó la solicitud de la jornada de capacitación a la Subdirección de Capacitación y Cooperación Técnica, para todos los funcionarios de la Dirección. Memorando 3-2021-12575 del 13 de abril de 2021,</t>
    </r>
  </si>
  <si>
    <t>E</t>
  </si>
  <si>
    <r>
      <rPr>
        <b/>
        <sz val="10"/>
        <rFont val="Arial"/>
        <family val="2"/>
      </rPr>
      <t>Seguimiento abril 30/2021:</t>
    </r>
    <r>
      <rPr>
        <sz val="10"/>
        <rFont val="Arial"/>
        <family val="2"/>
      </rPr>
      <t xml:space="preserve">
La actividad se cumplió en un ciento por ciento, toda vez, que la encuesta de percepción se realizó entre los meses de febrero y marzo, a otras partes interesadas (26 periodistas), a través de la plataforma Google forms, con el fin de conocer la percepción que tienen con respecto a la gestión de la función pública de control fiscal durante la vigencia 2020.
De los 26 encuestados , El 61.5 % calificó entre buena, muy buena y excelente la gestión de vigilancia fiscal que adelantó la Contraloría de Bogotá en el 2020. Para el 19.2 %, la gestión fue aceptable. Respecto al trabajo de fiscalización, el 69.2 % opina que apoya la lucha contra la corrupción en la ciudad, El 19 % no sabe o no responde y el 11.5 % no lo apoya. </t>
    </r>
    <r>
      <rPr>
        <b/>
        <sz val="10"/>
        <rFont val="Arial"/>
        <family val="2"/>
      </rPr>
      <t xml:space="preserve"> </t>
    </r>
  </si>
  <si>
    <r>
      <rPr>
        <b/>
        <sz val="10"/>
        <rFont val="Arial"/>
        <family val="2"/>
      </rPr>
      <t xml:space="preserve">Seguimiento abril 30/2021: </t>
    </r>
    <r>
      <rPr>
        <sz val="10"/>
        <rFont val="Arial"/>
        <family val="2"/>
      </rPr>
      <t xml:space="preserve">
En el documento "ESTRATEGIA RENDICIÓN DE CUENTAS PARA LA CONTRALORÍA DE BOGOTÁ D.C." actualizado en su versión 2.0 el 25/11/2020, ubicado en el link: (http://www.contraloriabogota.gov.co/sites/default/files/Contenido/Rendicion%20de%20cuentas/2020/PPCCPI-08%20ESTRATEGIA%20RENDICI%C3%93N%20CUENTAS%20v%202.0.pdf#page=36&amp;zoom=100,109,370), define como estrategias a implementar en el marco de la emergencia sanitaria, el mecanismo principal "Panel Ciudadano" y el mecanismo complementario "world coffe", estos contemplados en el  Manual Único de Rendición de Cuentas del DAFP, que ofrece mecanismos de participación ciudadana o espacios de diálogo dentro de su caja de herramientas, como escenarios de encuentro entre los representantes de las entidades públicas que rinden cuentas y los interesados, con el fin de conversar y escuchar a sus interlocutores y crear condiciones para que estos puedan preguntar,  escuchar y hablar sobre la información institucional.</t>
    </r>
  </si>
  <si>
    <r>
      <rPr>
        <b/>
        <sz val="10"/>
        <rFont val="Arial"/>
        <family val="2"/>
      </rPr>
      <t xml:space="preserve">Seguimiento abril 30/2021: </t>
    </r>
    <r>
      <rPr>
        <sz val="10"/>
        <rFont val="Arial"/>
        <family val="2"/>
      </rPr>
      <t xml:space="preserve">
El procedimiento establecido en la Resolución Reglamentario N° 41 de 2018, se ha implementado en un 38%, de 500 acciones ciudadanas programadas, se han ejecutado 214 así:
*De 300 acciones de diálogo programadas, se han desarrollado 188 para una ejecución del 63%, con la participación de 2.250 personas.
*De 200 acciones de formación programadas, se han desarrollado 26 para una ejecución del 13%, con la participación de 332 personas.
</t>
    </r>
  </si>
  <si>
    <r>
      <rPr>
        <b/>
        <sz val="10"/>
        <rFont val="Arial"/>
        <family val="2"/>
      </rPr>
      <t xml:space="preserve">Seguimiento abril 30/2021: </t>
    </r>
    <r>
      <rPr>
        <sz val="10"/>
        <rFont val="Arial"/>
        <family val="2"/>
      </rPr>
      <t xml:space="preserve">
A la fecha no se han realizado rendiciones de cuenta.</t>
    </r>
  </si>
  <si>
    <r>
      <rPr>
        <b/>
        <sz val="10"/>
        <rFont val="Arial"/>
        <family val="2"/>
      </rPr>
      <t xml:space="preserve">Seguimiento abril 30/2021: 
</t>
    </r>
    <r>
      <rPr>
        <sz val="10"/>
        <rFont val="Arial"/>
        <family val="2"/>
      </rPr>
      <t xml:space="preserve">A la fecha de 300 acciones de diálogo programadas, se han desarrollado 188 para una ejecución del 63%, así: INSPECCIÓN A TERRENO 82, REUNIÓN LOCAL DE CONTROL SOCIAL 49, MESAS (CIUDADANAS, INTERINSTITUCIONAL, TEMÁTICAS, SEGUIMIENTO Y OTROS) 31, ELECCIÓN E INTERACCIÓN CON LAS CONTRALORÍAS ESTUDIANTILES 12, SOCIALIZACIÓN DE LOS DOCUMENTOS DE LA PLANEACIÓN DEL PROCESO AUDITOR 9, DIVULGACIÓN DE RESULTADOS DE GESTIÓN DEL PROCESO AUDITOR Y DE LOS INFORMES, ESTUDIOS Y/O PRONUNCIAMIENTOS 3, AUDIENCIAS PÚBLICAS 1 Y REDES SOCIALES CIUDADANAS 1, con la participación de 2.250 personas.
</t>
    </r>
  </si>
  <si>
    <r>
      <rPr>
        <b/>
        <sz val="10"/>
        <rFont val="Arial"/>
        <family val="2"/>
      </rPr>
      <t xml:space="preserve">Seguimiento abril 30/2021: 
</t>
    </r>
    <r>
      <rPr>
        <sz val="10"/>
        <rFont val="Arial"/>
        <family val="2"/>
      </rPr>
      <t>A la fecha de 200 acciones de formación programadas, se han desarrollado 26 para una ejecución del 13%, así: TALLERES 21, CONVERSATORIOS 2, CURSOS 2 Y CONFERENCIAS 1, con la participación de 332 personas.</t>
    </r>
  </si>
  <si>
    <r>
      <t xml:space="preserve">Verificación abril 30/2021: 
</t>
    </r>
    <r>
      <rPr>
        <sz val="10"/>
        <rFont val="Arial"/>
        <family val="2"/>
      </rPr>
      <t>No se ha realizado esta actividad</t>
    </r>
  </si>
  <si>
    <r>
      <rPr>
        <b/>
        <sz val="10"/>
        <rFont val="Arial"/>
        <family val="2"/>
      </rPr>
      <t xml:space="preserve">Verificación abril 30/2021: </t>
    </r>
    <r>
      <rPr>
        <sz val="10"/>
        <rFont val="Arial"/>
        <family val="2"/>
      </rPr>
      <t xml:space="preserve">
Fue constatado en el formato Control de actividades en Excel denominado “SICOS” que a abril 30 de 2021 se realizaron las siguientes  acciones de formación: 
•Conversatorios 2, participaron 43 personas 
•Talleres 21, participaron 266 personas, 
•Cursos 2, participaron 19 personas
•Conferencias 1, participaron 4 personas 
 En total se  llevaron a cabo 26 acciones de formación en las que  participaron 332 personas</t>
    </r>
  </si>
  <si>
    <r>
      <rPr>
        <b/>
        <sz val="10"/>
        <color theme="1"/>
        <rFont val="Arial"/>
        <family val="2"/>
      </rPr>
      <t>Seguimiento abril 30/2021:</t>
    </r>
    <r>
      <rPr>
        <sz val="10"/>
        <color theme="1"/>
        <rFont val="Arial"/>
        <family val="2"/>
      </rPr>
      <t xml:space="preserve">
Durante el primer cuatrimestre, la Dirección de TIC dió inicio al plan de trabajo interno definido para la ejecución de esta actividad , con la revisión e inventario del estado de los datos abiertos publicados por la Contraloría de Bogotá en el portal web del distrito capital  www.datosabiertos.bogota.gov.co, a saber:
-Esquema de Publicación de información Versión 5.0
-Esquema de Publicación de información Version 4.0
-Indice de información Clasificada y reservada_Sept 2020
-Resultado de Auditoría Vigilancia y Control fiscal Enero a Junio 2020
-Registro de Activos de información Versión 5.0
-Reporte Derechos de petición Contraloría de Bogotá Enero a mayo de 2020
-Registro de activos de información Versión 4.0
-Esquema de Publicación de Información versión 3.0
-Relación de Derechos de Petición Contraloría de Bogotá Enero a Noviembre de 2019
-Resultados de la vigilancia y control fiscal junio de 2019
-Esquema de Publicación de Información versión 2.0 
-Índice de información clasificada y reservada Versión 2.0 
-Registro de activos de información Versión 2.0
-Registro de activos de información Versión 1
-Relación derechos de petición Septiembre a Noviembre de 2018
-Relación derechos de petición Enero a Marzo de 2018
-Índice de información Clasificada
-Esquema de publicación de Información
Aunque el indicador de la actividad muestra un valor de 0%, dado que esta formulado en términos de datos abiertos publicados, internamente se presenta un avance del 10% en el plan de trabajo definido.</t>
    </r>
  </si>
  <si>
    <r>
      <rPr>
        <b/>
        <sz val="10"/>
        <color theme="1"/>
        <rFont val="Arial"/>
        <family val="2"/>
      </rPr>
      <t>Seguimiento abril 30/2021:</t>
    </r>
    <r>
      <rPr>
        <sz val="10"/>
        <color theme="1"/>
        <rFont val="Arial"/>
        <family val="2"/>
      </rPr>
      <t xml:space="preserve">
Durante el primer cuatrimestre la Dirección de TIC realizó la medición y registro de la disponibilidad del aplicativo SIGESPRO, presentando un promedio de disponibilidad del 99,89%, con los siguientes porcentajes de disponibilidad mensual: 
Enero: 99.98%
Febrero: 99,60%
Marzo: 99.98%
Abril 30:  100%
El porcentaje de avance del indicar es 100% ya que se dió cumpliimiento a la meta establecida.</t>
    </r>
  </si>
  <si>
    <r>
      <rPr>
        <b/>
        <sz val="10"/>
        <color theme="1"/>
        <rFont val="Arial"/>
        <family val="2"/>
      </rPr>
      <t>Seguimiento abril 30/2021:</t>
    </r>
    <r>
      <rPr>
        <sz val="10"/>
        <color theme="1"/>
        <rFont val="Arial"/>
        <family val="2"/>
      </rPr>
      <t xml:space="preserve">
Durante el primer cuatrimestre, la Dirección de TIC socializó un (1) mensaje sobre los factores de eccesibilidad que dispone la Entidad en el portal web institucional, de la siguiente manera:
-El 12 de marzo de 2021 se publicó el siguiente banner en el portal web institucional sobre accesibilidad web: "</t>
    </r>
    <r>
      <rPr>
        <i/>
        <sz val="10"/>
        <rFont val="Arial"/>
        <family val="2"/>
      </rPr>
      <t>En la Contraloría de Bogotá buscamos mejorar la accesibilidad en nuestro portal institucional. Uno de los principales objetivos es que la ciudadanía  pueda navegar por los contenidos que publicamos sin dificultades de acceso . Visite nuestro portal web desde distintos navegadores , ajuste el tamaño de texto a sus preferencias".</t>
    </r>
    <r>
      <rPr>
        <sz val="10"/>
        <color theme="1"/>
        <rFont val="Arial"/>
        <family val="2"/>
      </rPr>
      <t xml:space="preserve">
El indicador de esta actividad corresponde a 16.67%, al ser publicado un (1) mensaje de los sies (6) programados.</t>
    </r>
  </si>
  <si>
    <t>Elia Rocío Gómez Alvarado - John Jairo Cárdenas Giraldo</t>
  </si>
  <si>
    <r>
      <rPr>
        <b/>
        <sz val="10"/>
        <rFont val="Arial"/>
        <family val="2"/>
      </rPr>
      <t xml:space="preserve">Verificación abril 30/2021: </t>
    </r>
    <r>
      <rPr>
        <sz val="10"/>
        <rFont val="Arial"/>
        <family val="2"/>
      </rPr>
      <t xml:space="preserve">
Fue evidencido el “Informe de estado y comportamiento de los datos abiertos en la Contraloría de Bogota D.C" presentado a 15 de abril de 2021 en este se  evidencia que el conjunto de datos abiertos de la entidad ha presentado un comportamiento constante en el número de visitas y descargas, esto significa que los datos abiertos publicados están siendo de interés para la ciudadanía; igualmente, se observó el Plan de trabajo para  la publicación de los datos abiertos,en este, se tiene contemplada la publicacion del primer conjunto de datos abiertos para finales del mes de agosto y el segundo a finales de septiembre de 2021. 
Por lo anterior, aunque se han registrado adelantos en algunas actividades del cronograma  el avance en lo que respecta al indicador  propuesto en la actividad 5.1.4 es 0%.</t>
    </r>
  </si>
  <si>
    <r>
      <rPr>
        <b/>
        <sz val="10"/>
        <rFont val="Arial"/>
        <family val="2"/>
      </rPr>
      <t xml:space="preserve">Verificación abril 30/2021: </t>
    </r>
    <r>
      <rPr>
        <sz val="10"/>
        <rFont val="Arial"/>
        <family val="2"/>
      </rPr>
      <t xml:space="preserve">
De acuerdo con el Reporte de Fallos de la Disponibilidad en el Servicio - correspondientes a los meses de enero a abril de 2021, se constató que el promedio de disponibilidad del aplicativo SIGESPRO durante el primer cuatrimestre fue del 99.89%, discriminado para cada mes así: 
Enero: 99.98%
Febrero: 99,60%
Marzo: 99.98%
Abril 30:  100%
Con forme a estos registros se cumplió en el periodo enero a abril   con la meta de disponibilidad establecida entre 95%</t>
    </r>
    <r>
      <rPr>
        <sz val="10"/>
        <color rgb="FFFF0000"/>
        <rFont val="Arial"/>
        <family val="2"/>
      </rPr>
      <t xml:space="preserve"> </t>
    </r>
  </si>
  <si>
    <r>
      <rPr>
        <b/>
        <sz val="10"/>
        <color theme="1"/>
        <rFont val="Arial"/>
        <family val="2"/>
      </rPr>
      <t xml:space="preserve">Verificación abril 30/2021: </t>
    </r>
    <r>
      <rPr>
        <sz val="10"/>
        <color theme="1"/>
        <rFont val="Arial"/>
        <family val="2"/>
      </rPr>
      <t xml:space="preserve">
Se constató que el El 12 de marzo de 2021 fue publicado el siguiente banner en el portal web institucional sobre accesibilidad web: "</t>
    </r>
    <r>
      <rPr>
        <i/>
        <sz val="10"/>
        <rFont val="Arial"/>
        <family val="2"/>
      </rPr>
      <t>En la Contraloría de Bogotá buscamos mejorar la accesibilidad en nuestro portal institucional. Uno de los principales objetivos es que la ciudadanía  pueda navegar por los contenidos que publicamos sin dificultades de acceso . Visite nuestro portal web desde distintos navegadores , ajuste el tamaño de texto a sus preferencias".</t>
    </r>
    <r>
      <rPr>
        <sz val="10"/>
        <color theme="1"/>
        <rFont val="Arial"/>
        <family val="2"/>
      </rPr>
      <t xml:space="preserve">
</t>
    </r>
  </si>
  <si>
    <r>
      <rPr>
        <b/>
        <sz val="10"/>
        <rFont val="Arial"/>
        <family val="2"/>
      </rPr>
      <t xml:space="preserve">Seguimiento abril 30/2021: </t>
    </r>
    <r>
      <rPr>
        <sz val="10"/>
        <rFont val="Arial"/>
        <family val="2"/>
      </rPr>
      <t xml:space="preserve">
Se asistió a reunión de seguimiento del mapa de riesgos, el día 15 de abril de 2021,  en donde se manifestó que se realizarían las jornadas de sensibilización en el mes de mayo y noviembre de 2021.</t>
    </r>
  </si>
  <si>
    <r>
      <rPr>
        <b/>
        <sz val="10"/>
        <rFont val="Arial"/>
        <family val="2"/>
      </rPr>
      <t>Verificación abril 30/2021:</t>
    </r>
    <r>
      <rPr>
        <sz val="10"/>
        <rFont val="Arial"/>
        <family val="2"/>
      </rPr>
      <t xml:space="preserve">
Según monitoreo por parte de la Dirección de Responsabilidad Fiscal, en reunión del 15 de abril de 2021, fueron programadas las dos (2) jornadas de sensibilización una para mayo y la otra para noviembre de 2021.</t>
    </r>
  </si>
  <si>
    <t>A</t>
  </si>
  <si>
    <r>
      <t xml:space="preserve">
Seguimiento abril 30/2021: 
</t>
    </r>
    <r>
      <rPr>
        <sz val="10"/>
        <rFont val="Arial"/>
        <family val="2"/>
      </rPr>
      <t xml:space="preserve">Se informa que:
En cumplimiento de la actividad prevista, de manera cuartrimestral enero-abril se realizó revisión al link “Atención al Ciudadano” de la página web de la Contraloría para verificar que se mantenga actualizado. 
Se deja constancia que no ha presentado alguna novedad que intervenga con una correcta atención al ciudadano. Se anexa acta donde se deja evidencia de las respectivas revisiones a la página web de la Contraloría. 
NOTA: teniendo en cuenta que el indicador no corresponde a lo previsto, se solicitó a la oficina de planeación la modificación correspondiente el día 06 de mayo de 2021.
1 revisiones efectuadas vs 4 revisiones programadas
</t>
    </r>
    <r>
      <rPr>
        <b/>
        <sz val="10"/>
        <rFont val="Arial"/>
        <family val="2"/>
      </rPr>
      <t xml:space="preserve">
</t>
    </r>
  </si>
  <si>
    <r>
      <t xml:space="preserve">Verificación abril 30/2021: 
</t>
    </r>
    <r>
      <rPr>
        <sz val="10"/>
        <rFont val="Arial"/>
        <family val="2"/>
      </rPr>
      <t>Se evidenció Acta No. 1 del 29/03/2021, de la Dirección de Apoyo al Despacho, realizada a través de la Plataforma Team, en la cual se consigna el seguimiento y acompañmiento realizado al link "Atención al Ciudadado", indicándose que los Mecanismos para la Atención al Ciudadano, están claramente registrados y que la información y guía para presentar los PQRS, se encuentre funcionando correctamente. Además  de anotarse en esta misma acta, que durante este mes, no se encontró alteración en la información de la página que impidiera al ciudadano el correcto uso de este medio para la presentación de su PQRS.</t>
    </r>
  </si>
  <si>
    <r>
      <rPr>
        <b/>
        <sz val="10"/>
        <rFont val="Arial"/>
        <family val="2"/>
      </rPr>
      <t>Seguimiento abril 30/2021:</t>
    </r>
    <r>
      <rPr>
        <sz val="10"/>
        <rFont val="Arial"/>
        <family val="2"/>
      </rPr>
      <t xml:space="preserve"> 
Para dar cumplimiento a esta actividad, la Subdirección de Capacitación y Cooperación Técnica, incluyó la capacitación en el PIC 2021, como una capacitación con erogación y por tanto a la fecha se está tramitando con la Dirección Administrativa su contratación, por lo cual se tiene planeado su ejecución  a finales del primer semestre 2021.</t>
    </r>
  </si>
  <si>
    <r>
      <t xml:space="preserve">Verificación abril 30/2021: 
</t>
    </r>
    <r>
      <rPr>
        <sz val="10"/>
        <rFont val="Arial"/>
        <family val="2"/>
      </rPr>
      <t xml:space="preserve">Se constató que en el Plan Institución de Capacitación 2021, Eje Temático No. 2 Creación de Valor Público, se tiene proyectado capacitar a los servidores de la Dirección de Participación Ciudadana y Desarrollo Local, en el tema de  "Mecanismos de Control Social y Participación Ciudadana y Nuevas Perspectivas para el Ejercicio del Control Social", a través de un seminarios que se orientará al respecto. </t>
    </r>
    <r>
      <rPr>
        <b/>
        <sz val="10"/>
        <rFont val="Arial"/>
        <family val="2"/>
      </rPr>
      <t xml:space="preserve">
</t>
    </r>
  </si>
  <si>
    <r>
      <rPr>
        <b/>
        <sz val="10"/>
        <rFont val="Arial"/>
        <family val="2"/>
      </rPr>
      <t xml:space="preserve">Seguimiento abril 30/2021: </t>
    </r>
    <r>
      <rPr>
        <sz val="10"/>
        <rFont val="Arial"/>
        <family val="2"/>
      </rPr>
      <t xml:space="preserve">
El desarrollo de esta actividad por parte de la Subdirección de Capacitación y Cooperación Técnica se planificó como una capacitación en modalidad virtual y en ese sentido se está desarrollando el diseño gráfico y de contenidos del curso denominado LOS ELEMENTOS BÁSICOS DE ATENCIÓN A LOS USUARIOS, el cual se tiene previsto realizarlo por el Campus virtual de la Entidad. Acorde con lo planeado, se espera que esta capacitación se desarrolle en el mes de Junio. </t>
    </r>
  </si>
  <si>
    <r>
      <t xml:space="preserve">Verificación abril 30/2021:
</t>
    </r>
    <r>
      <rPr>
        <sz val="10"/>
        <rFont val="Arial"/>
        <family val="2"/>
      </rPr>
      <t xml:space="preserve">De acuerdo con lo evidenciado y la información que fue suministrada por la Subdirección de Capacitación y Cooperación Técnica, la capacitación relacionada con el fortalecimiento de la competencia de servicio al cliente en los servidores de los diferentes niveles de la Entidad, se realizará a través de un curso que se orientará  bajo la modalidad virtual, denominado "Elementos Básicos de Atención a los Usuarios",  al cual se le esta adelantando el respectivo diseño gráfico y de contenidos en el Campus Virtual de la Entidad, que incluye los módulos de: 1. Contextualización del Curso; 2. Elementos de Atención a los Usuarios; 3. Centro de Atención al Usuario y 4. Protocolos de Atención al Ciudadano.    </t>
    </r>
  </si>
  <si>
    <r>
      <rPr>
        <b/>
        <sz val="10"/>
        <rFont val="Arial"/>
        <family val="2"/>
      </rPr>
      <t>Seguimiento abril 30/2021:</t>
    </r>
    <r>
      <rPr>
        <sz val="10"/>
        <rFont val="Arial"/>
        <family val="2"/>
      </rPr>
      <t xml:space="preserve">
Se informa que: 
El Centro de Atención al Ciudadano en coordinación con la Subdirección de Capacitación y Cooperación Técnica, tiene previsto brindar capacitación virtual a los funcionarios a través de la Plataforma TEAMS, la cual será realizada en la primera semana de junio. La Fecha exacta está por confirmar.
</t>
    </r>
  </si>
  <si>
    <r>
      <rPr>
        <b/>
        <sz val="10"/>
        <rFont val="Arial"/>
        <family val="2"/>
      </rPr>
      <t xml:space="preserve">Seguimiento abril 30/2021: </t>
    </r>
    <r>
      <rPr>
        <sz val="10"/>
        <rFont val="Arial"/>
        <family val="2"/>
      </rPr>
      <t xml:space="preserve">
El informe de medición de percepción del cliente se encuentra en un 90% de su elaboración, está pendiente la complementación de dos grupos, (controladores estudiantiles y PQR), que tuvieron baja participación. Una vez se concluya éste proceso, se oficializará el documento.</t>
    </r>
  </si>
  <si>
    <r>
      <rPr>
        <b/>
        <sz val="10"/>
        <rFont val="Arial"/>
        <family val="2"/>
      </rPr>
      <t>Verificación abril 30/2021:</t>
    </r>
    <r>
      <rPr>
        <sz val="10"/>
        <rFont val="Arial"/>
        <family val="2"/>
      </rPr>
      <t xml:space="preserve"> 
Se verificó que contrario a lo sucedido en años anteriores esta actividad no fue contratada y actualmente la adelanta la entidad; la fecha estimada para la entrega del informe es el 15 de junio de 2021. Las actividades pendientes para dicha entrega son: realizar más encuestas en dos grupos como son contralores estudiantiles y comunidad PQR.
El avance en la realización del informe respecto a ciudadanía es 70%, discriminado así: Comunidad de Control Social 100%, comunidad PQR 70% y  contralores estudiantiles un 40%. </t>
    </r>
  </si>
  <si>
    <r>
      <rPr>
        <b/>
        <sz val="10"/>
        <rFont val="Arial"/>
        <family val="2"/>
      </rPr>
      <t>Seguimiento abril 30/2021:</t>
    </r>
    <r>
      <rPr>
        <sz val="10"/>
        <rFont val="Arial"/>
        <family val="2"/>
      </rPr>
      <t xml:space="preserve"> 
El informe de medición de percepción del cliente se encuentra en un 90% de su elaboración, está pendiente la complementación de dos grupos, (controladores estudiantiles y PQR), que tuvieron baja participación. Una vez se concluya éste proceso, se oficializará el documento.</t>
    </r>
  </si>
  <si>
    <r>
      <rPr>
        <b/>
        <sz val="10"/>
        <rFont val="Arial"/>
        <family val="2"/>
      </rPr>
      <t>Seguimiento abril 30/2021:</t>
    </r>
    <r>
      <rPr>
        <sz val="10"/>
        <rFont val="Arial"/>
        <family val="2"/>
      </rPr>
      <t xml:space="preserve">
Se informa que: 
Conforme a la actividad prevista, se indica que el reporte se encuentra programado para el mes de noviembre de 2021. Se han adelantado reuniones con los contratistas de la Dirección de Apoyo al Despacho para que estén al tanto del tema.
</t>
    </r>
  </si>
  <si>
    <r>
      <t xml:space="preserve">
</t>
    </r>
    <r>
      <rPr>
        <b/>
        <sz val="10"/>
        <rFont val="Arial"/>
        <family val="2"/>
      </rPr>
      <t>Seguimiento abril 30/2021:</t>
    </r>
    <r>
      <rPr>
        <sz val="10"/>
        <rFont val="Arial"/>
        <family val="2"/>
      </rPr>
      <t xml:space="preserve">
Se informa que: 
Conforme a la actividad prevista, se indica que el reporte se encuentra programado para el mes de noviembre de 2021. Se han adelantado reuniones con los contratistas de la Dirección de Apoyo al Despacho para que estén al tanto del tema.
</t>
    </r>
  </si>
  <si>
    <r>
      <rPr>
        <b/>
        <sz val="10"/>
        <rFont val="Arial"/>
        <family val="2"/>
      </rPr>
      <t>Seguimiento abril 30/2021:</t>
    </r>
    <r>
      <rPr>
        <sz val="10"/>
        <rFont val="Arial"/>
        <family val="2"/>
      </rPr>
      <t xml:space="preserve">
Conforme a la actividad prevista se ha realizado la evaluación del trámite dado a los derechos de petición y solicitudes de información. 
El informe de los “DERECHOS DE PETICIÓN Y DE ACCESO A LA INFORMACIÓN" correspondiente al periodo octubre- diciembre del año 2020, se encuentra publicado en la página web de la Contraloría en esta dirección http://www.contraloriabogota.gov.co/transparencia-acceso/instrumentos-gestion-informacion-publica/informe-pqrs/informe-de-peticiones-quejas-reclamos-denuncias-y-solicitudes-de-informaci%C3%B3n/informe-de-peticiones
Ahora bien, frente al informe trimestral con corte a marzo 2021 se encuentra en revisión para publicación en el mes de mayo. 
1 informe publicado de 4 programados.
Nota: Se presentó solicitud ante planeación para la modificación del indicador teniendo en cuenta que las fechas están mal. 
</t>
    </r>
  </si>
  <si>
    <r>
      <t xml:space="preserve">Verificación abril 30/2021:
</t>
    </r>
    <r>
      <rPr>
        <sz val="10"/>
        <color theme="1"/>
        <rFont val="Arial"/>
        <family val="2"/>
      </rPr>
      <t>Fue constatado en la página web de la entidad, link: http://www.contraloriabogota.gov.co/transparencia-acceso/instrumentos-gestion-informacion-publica/informe-pqrs/informe-de-peticiones-quejas-reclamos-denuncias-y-solicitudes-de-informaci%C3%B3n/informe-de-peticiones, la publicación del informe de Derechos de Petición y de Acceso a la información del período octubre – diciembre de 2020. 
En lo que respecta al trimestre enero - marzo de 2021, de acuerdo con la información suministrada por la Dirección de Apoyo al Despacho, el informe de Derechos de Petición y Acceso a la Información, está en revisión y su publicación tendra lugar en el mes de mayo de 2021.</t>
    </r>
  </si>
  <si>
    <r>
      <t xml:space="preserve">
</t>
    </r>
    <r>
      <rPr>
        <b/>
        <sz val="10"/>
        <rFont val="Arial"/>
        <family val="2"/>
      </rPr>
      <t xml:space="preserve">Seguimiento abril 30/2021: </t>
    </r>
    <r>
      <rPr>
        <sz val="10"/>
        <rFont val="Arial"/>
        <family val="2"/>
      </rPr>
      <t xml:space="preserve">
El desarrollo de esta actividad por parte de la Subdirección de Capacitación y Cooperación Técnica se inició con una primera reunión con el grupo de gestores de integridad y a partir de la aprobación y publicación de la Política de Integridad por parte del Comité Directivo, se inició la elaboración de un plan de gestión de integridad que recogiera todas las actividades necesarias para fortalecer la cultura de la integridad en la entidad. La propuesta del plan se encuentra lista y se expondrá en la próxima reunión del grupo de gestores y luego de la aprobación se oficializará según lo establecido en el SIG. En ese contexto, se cumplió la Fase 1 (Alistamiento) del Plan de Gestión de Integridad.</t>
    </r>
  </si>
  <si>
    <t>Fecha de monitoreo y revisión (Responsable de Proceso): 03/05/2021</t>
  </si>
  <si>
    <t xml:space="preserve">Fecha de Seguimiento (Verificación) Oficina de Control Interno: 12/05/2021 </t>
  </si>
  <si>
    <t>Fecha de seguimiento (Verificación) Oficina de Control Interno: 12/05/2021</t>
  </si>
  <si>
    <t>Fecha de Seguimiento (Verificación) Oficina de Control Interno: 12/05/2021</t>
  </si>
  <si>
    <r>
      <t xml:space="preserve">Verificación abril 30/2021: 
</t>
    </r>
    <r>
      <rPr>
        <sz val="10"/>
        <rFont val="Arial"/>
        <family val="2"/>
      </rPr>
      <t xml:space="preserve">El cumplimiento  de las actividades de este procedimiento se evidencia que con corte 30 de abril de 2020, y conforme a lo registrado en el  formato de Control de actividades  “SICOS”  se han llevado acabo:
•188 Acciones de diálogo, con una asistencia registrada de 2250 personas. 
•26 Acciones de formación, con la participación de 332 personas
</t>
    </r>
  </si>
  <si>
    <t xml:space="preserve">1/4 = 25%
0 incidentes de seguridad = Aceptable
</t>
  </si>
  <si>
    <r>
      <rPr>
        <b/>
        <sz val="10"/>
        <rFont val="Arial"/>
        <family val="2"/>
      </rPr>
      <t xml:space="preserve">Verificación abril 30/2021: </t>
    </r>
    <r>
      <rPr>
        <sz val="10"/>
        <rFont val="Arial"/>
        <family val="2"/>
      </rPr>
      <t xml:space="preserve">
Se verificó que la solicitud de la jornada de capacitación para los 35 funcionarios que integran la Dirección de Estudios de Economía y Política Pública que incluya temas como: ética e integridad, consulta y contrastación de fuentes de información y redacción objetiva de informes se realizó con memorando No.3-2021-13064 del 16/04/21 y no con el memorando reportado en el seguimiento.</t>
    </r>
  </si>
  <si>
    <r>
      <rPr>
        <b/>
        <sz val="10"/>
        <rFont val="Arial"/>
        <family val="2"/>
      </rPr>
      <t>Seguimiento abril 30/2021</t>
    </r>
    <r>
      <rPr>
        <sz val="10"/>
        <rFont val="Arial"/>
        <family val="2"/>
      </rPr>
      <t>: 
Mediante correo electronico institucional o reuniones virtuales en la plataforma Teams cada uno de los profesionales Abogados asignados o contratados  actualmente en la Subdireccion para adelantar los procesos contractuales del PAA 2021, realizan observaciones y requerimientos al equipo interdisciplinario  (técnico y financiero) que participa en la elaboracion de la necesidad y los  estudios previos que se radican en la Subdireccion para adelantar los procesos contractuales. Es asi como ejemplo en correo electrónico institucional del día  7 y 16 de abril de 2021, las profesionales encargadas de los procesos para la instalación, mantenimiento y recarga de desodorizadores  y servicio de vigilancia y seguridad privada,  hacen algunas observaciones a los estudios previos correspondientes a la contratación  realizada mediante el los PROCESOS CB-PMINC-005-2021 y CB-LP-001-2021- Secop II
Como resultado del manejo de riesgos desde la Subdirección de Contratación para el periodo comprendido del 01 de Enero al 30 de Abril de 2021 han verificado 297 solicitudes de contratos previstos en el Plan Anual de Adquisiciones de acuerdo con las necesidades presentadas por cada una de las dependencias de la entidad con un nivel de avance en la verificación del 10</t>
    </r>
    <r>
      <rPr>
        <sz val="10"/>
        <color theme="1"/>
        <rFont val="Arial"/>
        <family val="2"/>
      </rPr>
      <t xml:space="preserve">0% </t>
    </r>
    <r>
      <rPr>
        <b/>
        <sz val="10"/>
        <color theme="1"/>
        <rFont val="Arial"/>
        <family val="2"/>
      </rPr>
      <t>Evidencia Correos 8.2, 8.3 necesidades radicadas</t>
    </r>
  </si>
  <si>
    <r>
      <rPr>
        <b/>
        <sz val="10"/>
        <rFont val="Arial"/>
        <family val="2"/>
      </rPr>
      <t>Verificación abril 30/2021:</t>
    </r>
    <r>
      <rPr>
        <sz val="10"/>
        <rFont val="Arial"/>
        <family val="2"/>
      </rPr>
      <t xml:space="preserve">
La información suministrada por la Subdirección de Contratación estableció que, del 01 de enero al 30 de abril de 2021, fueron verificados 297 solicitudes de contratos previstos en el plan anual de adquisiciones de acuerdo con las necesidades presentadas por cada una de las dependencias de la entidad, con un nivel de avance en la verificación del 100% 
Para el desarrollo de la anterior actividad, se acude a herramientas tales como: correo electrónico institucional y reuniones virtuales, con los profesionales que atienden los procesos contractuales, se realizan observaciones y requerimientos al equipo interdisciplinario (técnico y financiero) que participa en la elaboración de la necesidad y los estudios previos que se radican.
Se evidenció la solicitud de revisión, corrección de estudios previos del proceso de desodorizadores (16-04-2021) y un correo donde se plasmaron las observaciones de un proceso de vigilancia privada (7-04-2021), procesos CB-PMINC-005-2021 y CB-LP-001-2021- Secop II
</t>
    </r>
  </si>
  <si>
    <r>
      <rPr>
        <b/>
        <sz val="10"/>
        <rFont val="Arial"/>
        <family val="2"/>
      </rPr>
      <t xml:space="preserve">Verificación abril 30/2021:  
</t>
    </r>
    <r>
      <rPr>
        <sz val="10"/>
        <rFont val="Arial"/>
        <family val="2"/>
      </rPr>
      <t xml:space="preserve">Respecto a la actividad de Revisión periódica de la seguridad lógica de acceso a los sistemas SIVICOF, SIGESPRO y PREFIS, y teniendo en cuenta que la periodicidad de reporte de estos informes es trimestral, se constataron los informes sobre la seguridad lógica de estos sistemas de información del periodo enero-marzo  de 2021, en ninguno de ellos se presentaron incidentes de seguridad.
Se evidenció que el Proceso aplica el Procedimiento PGTI-07 control de acceso a usuarios; en este se contempla los controles sobre la gestión de usuarios y privilegios de acceso a los diferentes servicios y aplicativos disponibles en la entidad. El control se realiza mediante las recepciones de solicitudes a través de la mesa de servicios para la creación o modificación de acceso a usuario de red, correo electrónico y sistemas de información; la cancelación o inactivación de usuarios por entrega del puesto de trabajo por retiro del servicio o vacancia temporal por periodo de prueba. 
Por lo anterior, se verificaron  los reportes de casos generados en la mesa de servicios durante el periodo enero- abril de 2021, se observó en la hoja “GestiónDeUsuarios” los casos registrados y atendidos en total 1.057 casos, relacionados con la gestión de usuarios ((creación, activación, inactivación, bloqueos, suspensiones, cambios de contraseñas, asignación y modificación de perfiles y asignación/modificación/eliminación de licencias).
Se observó en la hoja “TotCasMS_PrimCuatrimestre2021” el caso No. 829 registrado como incidentes de seguridad de la información; no obstante, conforme a la evaluación del equipo de respuesta a incidentes- CSIRT  realizada en reunión virtual y consignada en Acta No.1 del 30/04/2021,  no corresponde a un incidente relacionado con la extracción o alteración de información de las bases de datos, y que lo reportado no afecta la red interna o la información de la entidad.
</t>
    </r>
  </si>
  <si>
    <r>
      <rPr>
        <b/>
        <sz val="10"/>
        <color theme="1"/>
        <rFont val="Arial"/>
        <family val="2"/>
      </rPr>
      <t>Seguimiento abril 30/2021:</t>
    </r>
    <r>
      <rPr>
        <sz val="10"/>
        <color theme="1"/>
        <rFont val="Arial"/>
        <family val="2"/>
      </rPr>
      <t xml:space="preserve">
Durante el primer cuatrimestre, la Dirección de TIC atendió la totalidad de las 20 solicitudes de publicación en la página web, de los productos generados en los procesos misionales, discriminados de la siguiente manera:
enero:3
febrero:1
marzo: 1
</t>
    </r>
    <r>
      <rPr>
        <sz val="10"/>
        <rFont val="Arial"/>
        <family val="2"/>
      </rPr>
      <t xml:space="preserve">abril 30: 15
</t>
    </r>
    <r>
      <rPr>
        <sz val="10"/>
        <color theme="1"/>
        <rFont val="Arial"/>
        <family val="2"/>
      </rPr>
      <t xml:space="preserve">
El indicador para esta actividad corresponde al 100%.</t>
    </r>
  </si>
  <si>
    <r>
      <rPr>
        <b/>
        <sz val="10"/>
        <rFont val="Arial"/>
        <family val="2"/>
      </rPr>
      <t xml:space="preserve">Verificación abril 30/2021: </t>
    </r>
    <r>
      <rPr>
        <sz val="10"/>
        <rFont val="Arial"/>
        <family val="2"/>
      </rPr>
      <t xml:space="preserve">
Fue constatado el memorando No 3-2021-08628 del 05/03/21, mediante el cual, la Oficina Asesora de Comunicaciones remitió a la Dirección de Participación Ciudadana el informe con los resultados de la encuesta realizada a Periodistas para la Vigencia 2020.
Conforme a la percepción que tienen los periodistas con respecto a la gestión de la función pública de control fiscal durante la vigencia 2020, se observó que el 61.5 %  la calificó entre buena, muy buena y excelente; para  el 19.2 %, fue aceptable. 
Ahora respecto si se considera que el trabajo de fiscalización de la Contraloría de Bogotá D.C. apoya la lucha contra la corrupción en la ciudad;  el 69.2 %  indicó que si apoya ;  el 19 % no sabe o no responde y el 11.5 % no lo apoya.
El 65.3 % califica como oportuna y de calidad la información emitida por la Oficina Asesora de Comunicaciones. El 26 % la califica como aceptable. </t>
    </r>
  </si>
  <si>
    <r>
      <rPr>
        <b/>
        <sz val="10"/>
        <rFont val="Arial"/>
        <family val="2"/>
      </rPr>
      <t xml:space="preserve">Verificación abril 30/2021: </t>
    </r>
    <r>
      <rPr>
        <sz val="10"/>
        <rFont val="Arial"/>
        <family val="2"/>
      </rPr>
      <t xml:space="preserve">
Fue verificado Informe de publicaciones en la página web de los productos generados en los procesos misionales  y en  link "Transparencia y Acceso a la Información”, que en el periodo  enero a abril de 2021, se recibieron  55 solicitudes de actualización de este link; las cuales se atendieron en oportunidad, realizando la correspondiente publicación así:
enero: 19
febrero:17
marzo: 12
abril: 7
Conforme se pudo observar entre las áreas que realizaron el mayor numero de solicitudes estan: Oficina de Control interno, 33%;  Dirección de Apoyo al Despacho,27%; Dirección Administrativa y Financiera, 18%  y  Dirección de Planeació, 11 %.  </t>
    </r>
  </si>
  <si>
    <r>
      <rPr>
        <b/>
        <sz val="10"/>
        <color theme="1"/>
        <rFont val="Arial"/>
        <family val="2"/>
      </rPr>
      <t>Seguimiento abril 30/2021:</t>
    </r>
    <r>
      <rPr>
        <sz val="10"/>
        <color theme="1"/>
        <rFont val="Arial"/>
        <family val="2"/>
      </rPr>
      <t xml:space="preserve">
Durante el primer cuatrimestre, la Dirección de TIC atendió la totalidad de las 55 solicitudes de publicación en la página web, de la información correspondiente al link de "Transparencia y acceso a la información",  discriminados de la siguiente manera:
enero: 19
febrero:17
marzo: 12
abril: 7
El indicador para esta actividad corresponde al 100%.</t>
    </r>
  </si>
  <si>
    <t xml:space="preserve">Se evidenció que el indicador de esta actividad, no es coherente para la vigencia 2021 del Plan Anticorrupción y de Atención al Ciudadano (PAAC) que fue aprobado y se encuentra en ejecución, toda vez que hace alusión a los años 2019 y 2020, por tanto es necesario realizar el ajuste respectivo.   
No obstante lo mencionado, la Dirección de Apoyo al Despacho, indicó que presentó solicitud de modificación al indicador de ésta actividad dado el error en  la fecha; por tanto, es conveniente recomendar la importancia de llevar a cabo un mejor seguimiento y control a aspectos que como este, pueden causar desinformación a los usuarios que revisen o consulten el PAAC.          </t>
  </si>
  <si>
    <t>N/A</t>
  </si>
  <si>
    <r>
      <rPr>
        <b/>
        <sz val="10"/>
        <rFont val="Arial"/>
        <family val="2"/>
      </rPr>
      <t>Seguimiento abril 30/2021: 
1) Hallazgos que cumplen con los atributos:</t>
    </r>
    <r>
      <rPr>
        <sz val="10"/>
        <rFont val="Arial"/>
        <family val="2"/>
      </rPr>
      <t xml:space="preserve"> 20 Adtivos, 11 disciplinarios, 2 penales y 2 fiscales $1.161.689.938,oo.
Dirección Cultura a abril 30 del 2021 en actas de comité: 
AR IDPC: 9 Adtivos, 3 disciplinarios, 0 penales 0 fiscales. 
AR OFB: 11 Adtivos, 8 disciplinarios, 2 penales 2 fiscales $1.161.689.938,oo. 
</t>
    </r>
    <r>
      <rPr>
        <b/>
        <sz val="10"/>
        <rFont val="Arial"/>
        <family val="2"/>
      </rPr>
      <t>2) Total Declaraciones Independenci</t>
    </r>
    <r>
      <rPr>
        <sz val="10"/>
        <rFont val="Arial"/>
        <family val="2"/>
      </rPr>
      <t xml:space="preserve">a al 30 de abril del 2021 = 61:
AR IDPC = 10
AR OFB = 11
AR IDRD = 16
AR SCRD = 13
AD IDARTES = 11
</t>
    </r>
  </si>
  <si>
    <r>
      <rPr>
        <b/>
        <sz val="10"/>
        <rFont val="Arial"/>
        <family val="2"/>
      </rPr>
      <t>Verificación abril 30/2021: Sector Cultura</t>
    </r>
    <r>
      <rPr>
        <sz val="10"/>
        <rFont val="Arial"/>
        <family val="2"/>
      </rPr>
      <t xml:space="preserve">
La comprobación se hizo por medio del aplicativo de trazabilidad del Proceso de Vigilancia y Control Fiscal y revisión del Plan de Auditoría Distrital – PAD de 2021.
Acción 1
En el acta de Comité Técnico No. 10 del 26-03-2021, se aprobó el informe final de la auditoría de regularidad al Instituto Distrital de Patrimonio Cultural, Código 1, con resultado de 9 hallazgos administrativos, 3 con incidencia disciplinaria, en lo referente a la primera acción, en la citada acta consta la revisión y cumplimiento de los atributos que deben tener los hallazgos como son condición, criterio, causa y efecto, los cuales coinciden con el informe final. 
Acción 2
Se encontró que los intervinientes en esta auditoría identificados con los números de cédula de ciudadanía No. 1.153.585.702, 79.950.860, 79.862.340, 51.921.775, 79.755.676, 13.929.242, 79.803.868, 39.529.783, 1.101.756.881 y 1.057.579.271, suscribieron las actas de declaración de independencia y conflicto de intereses. No se evidencia el documento de traslado de los tres hallazgos con incidencia disciplinaria.  
De otra parte, en el acta de Comité Técnico No. 09 del 26-03-2021, se aprobó el informe final de la auditoría de regularidad a la Orquesta Filarmónica de Bogotá, Código 2, con resultado de 11 hallazgos administrativos, 8 con incidencia disciplinaria, dos con incidencia penal y dos con incidencia fiscal por $1.116.689.938, en lo referente a la primera acción, en la citada acta consta la revisión y cumplimiento de los atributos que deben tener los hallazgos como son condición, criterio, causa y efecto, los cuales coinciden con el informe final.  No se evidencia el documento de traslado de los tres hallazgos con incidencia disciplinaria.
En relación con la segunda acción, los intervinientes en esta auditoría identificados con los números de cédula de ciudadanía No. 51.644.494, 41.770.185, 79.950.860, 19.373.906, 51.820.865, 79.328.321, 79.324.694, 79.862.340, 79.803.868, 79.888.477 y 1.053.585.702, suscribieron las actas de declaración de independencia y conflicto de intereses, es de aclarar que éste último número de cédula pertenece a un funcionario de la auditoría al IDPC.  Adicionalmente, se dio traslado de los ocho hallazgos con incidencia disciplinaria a la Personería de Bogotá, mediante el radicado 2-2021-09163 del 05-04-2021. Por medio del radicado 3-2021-11646 del 05-04-2021, se dio traslado de los hallazgos fiscales a la Dirección de Responsabilidad Fiscal y Jurisdicción Coactiva. Así mismo, por medio del radicado 2-2021-09281 del 06-04-2021, se dio traslado de los hallazgos penales a la Fiscalía General de la Nación.  
Teniendo en cuenta que las acciones implementadas para este riesgo han sido efectivas para minimizar la probabilidad de su materialización, este queda abierto y se hará seguimiento en próximas auditorías.</t>
    </r>
  </si>
  <si>
    <r>
      <rPr>
        <b/>
        <sz val="10"/>
        <rFont val="Arial"/>
        <family val="2"/>
      </rPr>
      <t xml:space="preserve">Seguimiento abril 30/2021: </t>
    </r>
    <r>
      <rPr>
        <sz val="10"/>
        <rFont val="Arial"/>
        <family val="2"/>
      </rPr>
      <t xml:space="preserve">
Se validaron en comité técnico - registro Actas  # 12 para 1 hallazgo fical corrspondientes a las Auditoría Cod 22 IDEP , el cual mediante revisión y aprobación en acta  cumple con los atributos para ser trasladados a la Dirección de Responsabilidad Fiscal. Se reportaron 4 hallazgos administrativos, 0 penales, 2 disciplinarios de los cuales 1 son incidencia  fiscal.
Los auditores que suscribieron declaraciones de independencia para la AR COD 22 IDEP  fueron: Sonia Rocío Rodríguez  Fernandez, Flor Marina Niño Moreno, Jaime Hernando Porras, Jaime Virgilio Vera - Estuvo al inicio de la auditoría y luego pasó a otra auditoría. Diana Rocío Piratova Chaparro - Que llegó en reemplazo de Jaime Virgilio, Ruby Esperanza Giraldo P., María Camila Moreno Bohórquez que fue vinculada a la entidad cuando la auditoría estaba en la midad de su ejecución, Jorge Enrique Hernández Díaz - Contratista que llegó a la auditoría cuando se iba a liberar el informe preliminar, Como directivos estuvieron.Javier Alexander Rubiano Cárdenas - Gerente 039-01. Estuvo liderando toda la auditoría; Oscar Efraín Velásquez Salcedo, Jorge Iván de Castro Barón y Omar Hernando Garzón Sánchez fueron Director, Subdirector y Asesor durante el mes de enero de 2021 en la Dirección de Educación y  Pastor Humberto Borda García, Angela Beatriz Rojas Pinto, Hilton Alexander Gutiérrez y Tivaldo Agusto Lizcano, cumplieron el rol de Director, Subdirector y Asesores respectivamente a partir del mes de febrero de 2021.</t>
    </r>
  </si>
  <si>
    <r>
      <rPr>
        <b/>
        <sz val="10"/>
        <rFont val="Arial"/>
        <family val="2"/>
      </rPr>
      <t xml:space="preserve">Seguimiento abril 30/2021: </t>
    </r>
    <r>
      <rPr>
        <sz val="10"/>
        <rFont val="Arial"/>
        <family val="2"/>
      </rPr>
      <t xml:space="preserve">
DURANTE EL PERIODO ENERO-ABRIL SE REPORTO UN (1) HALLAZGO FISCAL QUE CUMPLE CON LOS ATRIBUTOS PRODUCTO DE LA VISITA FISCAL PROGRAMADA.
DURANTE EL PERIODO ENERO-ABRIL LOS FUNCIONARIOS ASIGNADOS EN LA VISITA FISCAL CUMPLIERON CON EL DILIGENCIAMIENTO DE LA DECLARACION DE INDEPENDENCIA.</t>
    </r>
  </si>
  <si>
    <r>
      <rPr>
        <b/>
        <sz val="10"/>
        <rFont val="Arial"/>
        <family val="2"/>
      </rPr>
      <t xml:space="preserve">Seguimiento abril 30/2021: </t>
    </r>
    <r>
      <rPr>
        <sz val="10"/>
        <rFont val="Arial"/>
        <family val="2"/>
      </rPr>
      <t xml:space="preserve">
Se validaron en comité técnico  25 hallazgos administrativos, de los cuales 1 tienen incidencia disciplinaria, todos cumplieron con los atributos.
Sé cumplió por parte de los Auditores, el Nivel Directivo y los Contratistas con el diligenciamiento de la "Declaración de independencia y conflicto de intereses", en cada auditoría prevista en el PAD. Se firmaron un total de 57, las cuales se encuentran subidas en trazabilidad.
</t>
    </r>
  </si>
  <si>
    <r>
      <rPr>
        <b/>
        <sz val="10"/>
        <rFont val="Arial"/>
        <family val="2"/>
      </rPr>
      <t xml:space="preserve">Seguimiento abril 30/2021: </t>
    </r>
    <r>
      <rPr>
        <sz val="10"/>
        <rFont val="Arial"/>
        <family val="2"/>
      </rPr>
      <t xml:space="preserve">
Verificado el cumplimiento de atributos de 11 hallazgos auditoría código 86 en Comité No. 9 
Se cumplió por parte de los Auditores, el Nivel Directivo y los Contratistas con el diligenciamiento de la "Declaración de independencia y conflicto de intereses", en cada auditoría prevista en el PAD. Se firmaron un total de 47, las cuales se encuentran subidas en el aplicativo trazabilidad. 12 declaraciones auditoría código 86. 24 declaraciones auditoría código 87 y 11 declaraciones auditoría código 88.</t>
    </r>
  </si>
  <si>
    <r>
      <rPr>
        <b/>
        <sz val="10"/>
        <rFont val="Arial"/>
        <family val="2"/>
      </rPr>
      <t xml:space="preserve">Seguimiento abril 30/2021: </t>
    </r>
    <r>
      <rPr>
        <sz val="10"/>
        <rFont val="Arial"/>
        <family val="2"/>
      </rPr>
      <t xml:space="preserve">
Se revisaron en comité técnico los 20 informes finales de auditoría de regularidad (factores estados financieros y presupuesto), de los 20 Fondos de Desarrollo Local - FDL , verificándose que los 100 hallazgos cumplen con los atributos de configuración del hallazgo como son: criterio, condición, causa y efecto.
Se verificó que en las 20 auditorías de regularidad que se adelantan a los 20 FDL, se cumple con el diligenciamiento de la "Declaración de independencia y conflicto de intereses" , por parte de los auditores que ejecutan las auditorías + Nivel Directivo + Contratistas.</t>
    </r>
  </si>
  <si>
    <r>
      <rPr>
        <b/>
        <sz val="10"/>
        <rFont val="Arial"/>
        <family val="2"/>
      </rPr>
      <t xml:space="preserve">Seguimiento abril 30/2021: </t>
    </r>
    <r>
      <rPr>
        <sz val="10"/>
        <rFont val="Arial"/>
        <family val="2"/>
      </rPr>
      <t xml:space="preserve">
N/A</t>
    </r>
  </si>
  <si>
    <r>
      <rPr>
        <b/>
        <sz val="10"/>
        <rFont val="Arial"/>
        <family val="2"/>
      </rPr>
      <t xml:space="preserve">Seguimiento abril 30/2021: </t>
    </r>
    <r>
      <rPr>
        <sz val="10"/>
        <rFont val="Arial"/>
        <family val="2"/>
      </rPr>
      <t xml:space="preserve">
1) En la actualidad se encuentran en ejecución cuatro Auditorías de Regularidad en cumplimiento del PAD 2021, todas están en Fase de Ejecución y se han comunicado cuatro Informes Finales de Auditoría del Componente de Control Financiero, que contienen 35 hallazgos de auditoría que cumplen con los atributos según procedimientos.
2) Hasta la fecha de reporte, esta Dirección ha diligenciado 81 Declaraciones de Independencia y Conflicto de Intereses, para las cuatro Auditorías de Regularidad que están en ejecución.</t>
    </r>
  </si>
  <si>
    <r>
      <t xml:space="preserve">
</t>
    </r>
    <r>
      <rPr>
        <b/>
        <sz val="10"/>
        <rFont val="Arial"/>
        <family val="2"/>
      </rPr>
      <t xml:space="preserve">Seguimiento abril 30/2021: </t>
    </r>
    <r>
      <rPr>
        <sz val="10"/>
        <rFont val="Arial"/>
        <family val="2"/>
      </rPr>
      <t xml:space="preserve">
1) Con Acta de Comité técnico No. 9 se aprobó el informe final auditoría código 179 previa verificación que los hallazgos cumplen con los atributos (4) administrativos, (3) disciplinarios, (1) fiscal por valor de $41.676.049
2)  Se cumplió por parte de los Auditores, el Nivel Directivo y los Contratistas con el diligenciamiento de la "Declaración de independencia y conflicto de intereses", en cada auditoría prevista en el PAD. Se firmaron un total de 36, las cuales se encuentran subidas en el aplicativo trazabilidad: (10) declaraciones auditoría código 179, (16) declaraciones auditoría código 180 y (10) declaraciones auditoría código 181.</t>
    </r>
  </si>
  <si>
    <r>
      <rPr>
        <b/>
        <sz val="10"/>
        <rFont val="Arial"/>
        <family val="2"/>
      </rPr>
      <t xml:space="preserve">Seguimiento abril 30/2021: 
</t>
    </r>
    <r>
      <rPr>
        <sz val="10"/>
        <rFont val="Arial"/>
        <family val="2"/>
      </rPr>
      <t xml:space="preserve">
Con corte al 30 de abril de 2021, se han comunicado y evidenciado veinte (20) hallazgos administrativos, uno (1) con incidencia fiscal y  quince (15) con presunta incidencia disciplinaria, todos han sido verificados estrictamente para que cumplan los criterios de condición, causa y efecto.
La Dirección Sector Hábitat y Ambiente cumple en cada auditoría prevista en el PAD con el diligenciamiento de la "Declaración de independencia y conflicto de intereses" , a la fecha se tiene un total de 104 Declaraciones.
</t>
    </r>
  </si>
  <si>
    <t xml:space="preserve"> </t>
  </si>
  <si>
    <t xml:space="preserve"> 
</t>
  </si>
  <si>
    <t>Seguimiento abril 30/2021: 
Al corte abril 30-2021, se validó en comité técnico Acta  No. 14, un (1) hallazgo fiscal resultado de la auditoría a Codensa Cód 187 , el cual cumple con los atributos para ser trasladados a la Dirección de Responsabilidad Fiscal y Jurisdicción Coactiva. 
Al corte abril 30-2021, se diligenciaron 19 declaraciones de independencia de todos los que participaron en la auditoría a Codensa Cód 187.</t>
  </si>
  <si>
    <t>Seguimiento abril 30/2021: 
Se elaboraron los informes correspondientes al primer trimestre del año sobre la seguridad lógica de los sistemas de información SIGESPRO, SIVICOF y PREFIS, donde se plasma el seguimiento a la administración de privilegios,  control de acceso y autorización de usuarios y registros de auditoría. Durante este periodo no se registraron accesos no autorizados, ni se comprometió la seguridad de los aplicativos.
Igualmente, se ha dado cumplimiento al Procedimiento de Control de Acceso a Usuarios, para la administración de cuentas de usuarios asignados a funcionarios,  contratistas y terceras partes, para el acceso a la red, correo electrónico y los sistemas de información de manera segura de la Contraloría de Bogotá, D.C. Durante el periodo se atendieron 1.057 registrados en la mesa de servicios y relacionados con la gestión de usuarios (creación, activación, inactivación, bloqueos, suspensiones, cambios de contraseñas, asignación y modificación de perfiles y asignación/modificación/eliminación de licencias) 
Incidentes de seguridad: No se reportaron incidentes de seguridad relacionados con la extracción o alteración de información de bases de datos.</t>
  </si>
  <si>
    <t>Seguimiento abril 30/2021: 
No se establecieron hallazgos ficales. Para la auditoría Ipes  codigo 11, Se rportan  5 hallazgos Administrativos  de los cuales 3 tienen presunta incidencia disciplinaria; para la  Auditoría  IDT 12, se reportan 6 Hallazgos administrativos, los 6 con presunta incidencia disciplinaria, los cuales en la corresppondiente revisión y aprobación se confirma que cumplen con los atributos de criterio, condición, causa y efecto.
Para las dos auditorías  adelntadas se firmaron 17 formatos de Declaraciones de independencia y conflicto de intereses por los funcionarios de nivel directivo, auditores y contratistas de apoyo.</t>
  </si>
  <si>
    <t xml:space="preserve">Verificación abril 30/2021: Sector Desarrollo Económico
Acción 1:
La Dirección Sectorial Desarrollo Económico,  en el primer cuatrimestre inició 5 auditorías, (4 de desempeño y 1 de regularidad), se revisó la trazabilidad de 2 las auditorías desempeño: una del IPES, con aprobación del informe final mediante acta Comité Técnico 8 del 17/03/2021, donde se validaron y aprobaron 5 hallazgos administrativos, 3 con presunta incidencia disciplinaria, los cuales cumplieron con los atributos.
La segunda auditoría  al Instituto Distrital de Turismo,  mediante acta de Comité Técnico 009 del 26/03/2021, aprobó el informe final donde se establecieron 6 hallazgos administrativos con presunta incidencia disciplinaria, dejando constancia que estos cumplían con los atributos.
En la auditoría de regularidad Código 13, ante de la Secretaria Distrital de Desarrollo Económico, el informe final de los componentes de estados financieros y presupuesto, fue aprobado con acta de comité técnico 014 del 30/04/2021, junto con 19 hallazgos administrativos, que cumplieron con los atributos.
Acción 2:
En cuanto a los integrantes de las 5 auditorías antes relacionadas, se les verificó la suscripción de 39, declaraciones de independencia y conflicto de intereses, para los  directivos, profesionales y contratistas, de acuerdo con los memorandos de asignación. 
El riesgo continúa abierto, para monitoreo y verificación. 
</t>
  </si>
  <si>
    <t>Seguimiento abril 30/2021: 
2 Hallazgos que cumplen atributos:
Se revisó y verificó en el informe preliminar y en el final de la auditoría de la Visita de control Fiscal  código 502, el tema de cumplimiento con los atributos de configuración del hallazgo. 
Declaración de independencia y conflicto de intereses:
El número de auditores entre Directores, Gerente, auditores y contratistas que han suscrito Declaraciones de independencia son según cada auditoría terminada o en ejecución: Visita de Control Fiscal  Terminada Código 502, es de 8 y la auditoría de Regularidad en ejecución a corte 30 de abril de 2021 Código 36, es de 7 a corte de este informe</t>
  </si>
  <si>
    <t>Seguimiento abril 30/2021: 
De las tres auditorías terminadas se configuraron 37 hallazgos de los cuales todos cumplen con los atributos establecidos.
De las tres auditorías terminadas se diligenciaron 53 declaraciones de independencia correspondiente a nivel directivo, auditores y pasantes.</t>
  </si>
  <si>
    <t>Seguimiento abril 30/2021: 
En la auditoría 98 ante EMB, se configuraron 17 hallazgos administrativos con incidencia disciplinaria y cumplen con los atributos.
Se realizaron 12 declaraciones de independencia, incluyendo Nivel Directivo-contratistas y auditores, todas se encuentran cargadas en trazabilidad.</t>
  </si>
  <si>
    <t xml:space="preserve">Verificación abril 30/2021: Sector Participación Ciudadana
Accion 1:
Mediante acta de comité técnico N.° 09 del 27/04/2021, se constató la aprobación de los informes finales  de  auditoría  de  regularidad de los factores de Estados Financieros y Gestión Presupuestal, presentados por los equipos auditores de los  20  Fondos  de Desarrollo  Local;Así mismo, se aprobaron los 100 hallazgos administrativos presentados, dejando constancia del cumplimiento de sus atributos de las siguientes auditorías denominadas con los códigos: 116, 5 hallazgos (H); 122, 2 (H); 121, 2 (H); 114, 3 (H); 112, 3 (H); 117,3 (H); 111, 6 (H); 109,10 (H); 118, 10 (H); 115, 9 (H);  110, 7 (H); 124, 20 (H);  126, 1 (H);  125, 4 (H);120, 2 (H); 127, 1 (H);113, 5 (H);108, 3 (H) y  código119 con  4 (H).
Acción 2:
Con el fin de verificar que los 123 integrantes asignados a las 20 auditorías, así como los directivos de la dependencia no estuvieran incursos en conflicto de intereses con el sujeto de vigilancia, se revisó que las declaraciones de independencia y conflicto de intereses estuvieran debidamente diligenciadas y firmadas.
El riesgo continúa abierto, para monitoreo y verificación
</t>
  </si>
  <si>
    <t>Verificación abril 30/2021: Sector Movilidad
Acción 1:
La verificación realizada al seguimiento del mapa de riesgos de la Dirección Sectorial de Movilidad, en el periodo enero-abril 2021, constató que la totalidad de las observaciones validadas en el acta de comité técnico, cumplen con lo definido en la caracterización del producto y atributos de calidad de los hallazgos.  El acta de comité técnico de Informe Final N°14 del 23 de marzo 2021 correspondiente a la auditoría de desempeño códigos 96 PAD 2021 da cuenta que se revisó y garantiza que los 17 hallazgos administrativos, todos ellos con presunta incidencia disciplinaria, se ajustan y cumplen en conformidad con los atributos requeridos de condición, criterio, causa y efecto.    
Acción 2
Adicionalmente a la auditoría de desempeño código 96, la verificación al cumplimiento de las actividades establecidas en el mapa de riesgos durante el primer cuatrimestre 2021, de la Dirección Sectorial de Movilidad,  la OCI cotejó los memorandos de asignación # 3-2020-37728; #3-2020-37846, #3-2020-37850 y #3-2020-37848 de 30 de diciembre 2020 y #3-2021-11118 de 25 de marzo 2021,  y sus respectivos  alcances, donde se relaciona los grupos directivos y equipos de auditores correspondientes a  las auditorías iniciadas durante este periodo, códigos 97; 98; 99 y 100 y se estableció que la Dirección Sectorial subió, en debida forma y dentro del plazo establecido, a Trazabilidad, 76 anexos de declaraciones de independencia correspondientes al mismo número de directivos y profesionales asignados, para esta labor y sujetos de control, durante el periodo en referencia. 
El riesgo continúa abierto para segumiento y verificación de las acciones.</t>
  </si>
  <si>
    <t>Verificación abril 30/2021: Sector Gobierno
Acción 1:
La verificación realizada al seguimiento del mapa de riesgos de la Dirección Sector Gobierno, durante el primer cuatrimestre 2021, determinó que la totalidad de las observaciones validadas en las actas de comité técnico, cumplen con lo definido en la caracterización del producto y atributos de calidad de los hallazgos, así como con el objetivo de los memorandos de asignación y el Plan de Trabajo. En este sentido, en las actas de comité técnico de Informe Final N°07 del 26 de marzo y N°12 del 26 de abril de 2021 correspondientes a las auditorías de regularidad códigos 39 y código 40 PAD 2020, se revisó y certifican que los 25 hallazgos administrativos y un hallazgo con presunta incidencia disciplinaria se ajustan a cabalidad con los atributos requeridos de condición, criterio, causa y efecto.   
Acción 2:  
Se estableció que los directores, tanto en propiedad como encargado de la Sectorial, el Subdirector, Asesor y Gerentes, así como todo el equipo de profesionales de cada una de los auditorías  códigos 39; 40; 41 y 42 PAD 2021, adelantadas durante el cuatrimestre enero a abril 2021, relacionados en los memorandos de asignación # 3-2020-37327; #3-2020-37345 y # 3-2020-37344 del 28 de diciembre 2020 y #3-2021-11239 del 26 de marzo 2021; diligenciaron y firmaron correcta y oportunamente los anexos de declaraciones de independencia y conflicto de intereses, en relación con cada sujeto de control a auditar.  Se firmaron un total de 48 anexos, los cuales se encuentran subidos en debida forma en la aplicativo trazabilidad. 
El riesgo continúa abierto para segumiento y verificación de las acciones.</t>
  </si>
  <si>
    <r>
      <rPr>
        <b/>
        <sz val="10"/>
        <rFont val="Arial"/>
        <family val="2"/>
      </rPr>
      <t>Verificación abril 30/2021: Sector Educación</t>
    </r>
    <r>
      <rPr>
        <sz val="10"/>
        <rFont val="Arial"/>
        <family val="2"/>
      </rPr>
      <t xml:space="preserve">
Acción 1
El seguimiento se hizo por medio del aplicativo de trazabilidad del Proceso de Vigilancia y Control Fiscal y revisión del Plan de Auditoría Distrital – PAD de 2021.
En el acta de Comité Técnico No. 12 del 23-03-2021, se aprobó el informe final de la auditoría de regularidad al Instituto para la Investigación Educativa y Desarrollo Pedagógico - IDEP, Código 22, con resultado de 4 hallazgos administrativos, 2 con incidencia disciplinaria y uno fiscal por $24.238.977, respecto de la primera acción, en el acta mencionada, consta la revisión y cumplimiento de las los atributos que deben tener los hallazgos como son condición, criterio, causa y efecto, los cuales coinciden con el informe final. 
Accion 2
Los intervinientes en esta auditoría identificados con los números de cédula de ciudadanía No. 79.625.426, 41.631.639, 51.705.019, 52.108.013, 17.583.922, 53.038.277, 19.275.672, 19.017.105, 80.497.735, 65.751.166, 19.328.491, 1.022.413.073, 12.549.935, 14.252.622, 80.099.451 y 7.869.310, suscribieron las actas de declaración de independencia y conflicto de intereses. Adicionalmente, mediante comunicación (empresa 472) del 24 de marzo de 2021, se dio traslado de los hallazgos disciplinarios y mediante radicado 3-2021-11197 del 25-03-2021, se trasladó el hallazgo fiscal 140000-0001-21.  
El riesgo continúa abierto para segumiento y verificación de las acciones.</t>
    </r>
  </si>
  <si>
    <r>
      <t xml:space="preserve">Verificación abril 30/2021: Sector Hábitat y Ambiente.
Se realizó la verificación de dos actividades dentro de la acción dando como resultado:
Actividad 1: 
La Dirección de Habitad y Ambiente para el periodo evaluado había terminado 5 auditorías las cuales son:
- Auditoría Desempeño N° 49 al Jardín Botánico José Celestino Mutis -JBB evidenciando que la Dirección le realizó seguimiento a la actividad dejando constancia en el acta de Comité Técnico N°012 de fecha 24- marzo -2021. Con objetivo de "Presentación y Aprobación informe final...” validándose el texto "se verificó que las observaciones cumplieran con las cuatro elementos Condición, Causa, Criterio y efecto además..."  
- Auditoría Desempeño N° 50 realizada a la Secretaría Distrital de Ambiente –SD - se estabelció que la Dirección Sectorial realizó seguimiento a la actividad dejando constancia en  Acta de Comité Técnico N°013 de fecha 25 marzo 2021 con el objetivo de "Revisión y Aprobación informe final... “validándose el texto “se verifico que las hallazgos cumplieran con las cuatro elementos Condición, Causa, Criterio y efecto además…”.
-Auditoría Regularidad N° 51 realizada a la Secretaría Distrital de Planeación -SDP - Se verificó que la Dirección Sectorial realizo seguimiento a la actividad dejando constancia Acta de Comité Técnico N°22 de fecha 22 abril 2021 - "Presentación y Aprobación informe final... “, validándose el texto “ Se verifico que las hallazgos cumplieran con las cuatro elementos Condición, Causa, Criterio y efecto además…”.
Auditoría Regularidad N° 52 realizada a la Secretaría Distrital del Hábitat - La Dirección realizó seguimiento a la actividad con el acta de Comité Técnico N°24 de fecha 27-04-2021 mediante la cual se efectuo la "Revisión y Aprobación informe final... “validándose el texto “se verificó que las observaciones cumplieran con las cuatro elementos Condición, Causa, Criterio y efecto..".
IDIGER - Auditoría Regularidad N° 53 realizada al Instituto Distrital de Gestión del Riesgo y Cambio Climático: en el Acta de Comité Técnico N°23 de fecha 27 abril 2021, se estableció la contancia que los Hallazgos cumplieron con las cuatro (4) elementos Condición, Causa, Criterio y efecto...”.
Actividad 2:
Se verificó que todos los integrantes de los equipos auditores de las auditorías iniciadas por la DIrección sectorial durante el primer cuatrimestre, hubieran diligenciado en debida forma las Declaraciones de Independencia, que estuvieran subidas al sistema de Trazabilidad, en el formato PVCGF-04-version 15, firmadas por el funcionario designado a la auditoría, de las cuales la dirección en el periodo reporto 103 se encontraban conforme lo estipula el procedimiento. 
Discriminadas de la siguiente forma: 
- Auditoría de desempeño N° 49 Jardín Botánico José Celestino Mutis -JBB - con un total de 14 integrantes, realizada entre el 04 de enero al 30 de marzo 2021.
- Auditoría de desempeño N° 50 Secretaría Distrital de Ambiente –SD -con un total de 13 integrantes, realizada entre el 04 de enero al 30 de marzo 2021.
- Aauditoría Regularidad 51 Secretaría Distrital de Planeación -SDP, con un total de 16 integrantes, realizada entre el 04 de enero al 29 de abril 2021.
- Auditoría Regularidad N° 52 Secretaría Distrital del Hábitat -auditoría Regularidad-con un total de 18 integrantes, realizada entre el 04 de enero al 28 de marzo 2021.
- Auditoría Regularidad N° 53 Instituto Distrital de Gestión del Riesgo y Cambio Climático -IDIGER -con un total de 16 integrantes, realizada entre el 04 de enero al 28 de marzo 2021.
- Auditoría Regularidad en desarrollo N° 54 Instituto Distrital de Protección y Bienestar Animal - IDPYBA -con un total de 14 integrantes, realizada entre el 31 de marzo al 29 de junio 2021.
- Auditoría Regularidad en desarrollo N° 55 Caja de Vivienda Popular – CVP -con un total de 13 integrantes, realizada entre el 31 de marzo al 29 de junio 2021.
Las 103 declaraciones de independencia se encontraron conforme a lo estipula el procedimiento.
El riesgo continúa </t>
    </r>
    <r>
      <rPr>
        <b/>
        <sz val="10"/>
        <rFont val="Arial"/>
        <family val="2"/>
      </rPr>
      <t xml:space="preserve">abierto </t>
    </r>
    <r>
      <rPr>
        <sz val="10"/>
        <rFont val="Arial"/>
        <family val="2"/>
      </rPr>
      <t xml:space="preserve">para segumiento y verificación de las acciones.
</t>
    </r>
  </si>
  <si>
    <r>
      <rPr>
        <b/>
        <sz val="10"/>
        <rFont val="Arial"/>
        <family val="2"/>
      </rPr>
      <t>Verificación abril 30/2021: Sector Reacción Inmediata</t>
    </r>
    <r>
      <rPr>
        <sz val="10"/>
        <rFont val="Arial"/>
        <family val="2"/>
      </rPr>
      <t xml:space="preserve">
De conformidad con lo informado mediante  memorando allegado a la  Oficina de Control Interno, firmado por la Directora del DRI (EF), durante el cuatrimestre enero a abril 2021 no se adelantó indagaciones preliminares ni procesos sancionatorios.
El riesgo continúa abierto, para monitoreo y verificación.  
</t>
    </r>
  </si>
  <si>
    <r>
      <t>Verificación abril 30/2021: Sector Gestión Juridica
Se realizó la verificación de las dos actividades realizadas por la Dirección de Gestión Jurídica, inmersas en la acción el cual dio como resultado:
Actividad 1:
Verificada el Acta de Comité N°3 de nombre “REVISAR Y APROBAR INFORME FINAL VISITA DE CONTROL FISCAL CÓDIGO 502 VIGENCIA 2020 PAD 2021”. Auditoría realizada a la Secretaria Jurídica Distrital SJD con fecha 11 de febrero 2021, se corroboró que la dependencia le realiza la trazabilidad de los hallazgos quedando registrado en la página 4 - numeral 4 del acta en mención en donde se evidencia  que se realizó la validadción  "</t>
    </r>
    <r>
      <rPr>
        <i/>
        <sz val="10"/>
        <rFont val="Arial"/>
        <family val="2"/>
      </rPr>
      <t>Que los hallazgos cumplan con los atributos de criterio, condición, causa y efecto”</t>
    </r>
    <r>
      <rPr>
        <sz val="10"/>
        <rFont val="Arial"/>
        <family val="2"/>
      </rPr>
      <t xml:space="preserve">.  
Actividad 2:
Se evidenciaron 8 Declaraciones de Independencia para la auditoría 502 PAD 2021 realizada entre las fechas 04 de enero al 15 de febrero 2021, a la Secretaria Jurídica Distrital SJD, encontrándose subidas al sistema al aplicativo de Trazabilidad, realizadas en el formato PVCGF-04-version 15, firmadas por el funcionario designado y conforme lo estipula el procedimiento.
Para la auditoría de Regularidad con código 36 a la Secretaria Jurídica Distrital SJD, que se desarrolla entre las fechas 16 de febrero al 13 de agosto 2021, se evidencia un archivo con 7 declaraciones de independencia subidas al sistema de trazabilidad.
El riesgo continúa abierto, para monitoreo y verificación. </t>
    </r>
  </si>
  <si>
    <r>
      <rPr>
        <b/>
        <sz val="10"/>
        <rFont val="Arial"/>
        <family val="2"/>
      </rPr>
      <t>Verificación abril 30/2021: Sector Equidad y Género</t>
    </r>
    <r>
      <rPr>
        <sz val="10"/>
        <rFont val="Arial"/>
        <family val="2"/>
      </rPr>
      <t xml:space="preserve">
Acción 1:
Se constató que mediante acta de Comité Técnico N°4 del 18 de febrero 2021, la cual tuvo por objeto la revisión y aprobación del informe final de la Visita Fiscal código 501 PAD 2021, se validó un (1) hallazgo administrativo con presunta incidencia disciplinaria y presunta incidencia fiscal, el que una vez analizado, según lo registrado en el acta en referencia, cumple con los atributos de condición, criterio, causa y efecto.
Accion 2:
Verificados los formatos diligenciados conforme a los  memorandos de asignación #3-2021-00111 de 05 de enero y #3-2021-06160 de 19 de febrero 2021,  de la Visita Fiscal código 501 y auditoría de regularidad código 34 PAD 2021, respectivamente, se constató que la Directora Sectorial, la gerente y los tres (3) auditores asignados, para la Visita Fiscal y los diez (10) auditores asignados a la auditoría en mención, diligenciaron y firmaron en debida forma, completa y oportunamente las Declaraciones de Independencia y Conflicto de Intereses, para adelantar sus labores ante la Secretaria Distrital de la Mujer.    
El riesgo continúa abierto para segimiento y verificación,  hasta la  fecha de fianlziación delas aciones.  </t>
    </r>
  </si>
  <si>
    <t xml:space="preserve">
Verificación abril 30/2021: Sector Hacienda
Se realizó la verificación de dos actividades dentro de la acción dando como resultado:
Actividad 1: 
Se verificó que la Dirección Sectorial para el periodo evaluado había terminado 3 auditorías las cuales son:
- Auditoría Desempeño Lotería de Bogotá N° 70 realizada entre el 04 de enero al 01 de marzo 2021, se evidenció que la Dirección le realizo seguimiento a la actividad dejando constancia en el Acta de Comité Técnico N°07 de fecha 24 febrero 2021 en el numeral 3 con objetivo “Análisis y Aprobación informe final... validándose el texto " por último, al verificar cada uno de los criterios de   Condición, Causa, Criterio efecto se aprueba en comité en informe final."  En esta auditoría se evidenció un hallazgo de origen administrativo.
- Auditoría  Regularidad Unidad Administrativa Especial de Catastro Distrital - UAECD N° 71 realizada entre  el 04 de enero al 29 de abril 2021, se evidenció que la Dirección realizo seguimiento a la actividad dejando constancia en el Acta de Comité Técnico N°20 de fecha 22-abril-2021 con el objetivo de " Aprobar el informe final... para el numeral 6 establece  " El comité dejo constancia de la verificación del cumplimiento de las normas y procedimientos del proceso de vigilancia y control a la gestión fiscal; aplicación de los lineamientos de la alta dirección: atributos establecidos en la caracterización del producto ..."  en esta  auditoría se evidenció 16 hallazgos de origen administrativo.
- Auditoría   Regularidad Fondo de Prestaciones Económicas, Cesantías y Pensiones - FONCEP   N° 72 realizada entre el 04 de enero al 29 de abril 2021, la Dirección realizo seguimiento a la actividad con el Acta de Comité Técnico N° 21 de fecha 26 abril 2021, se realiza con el objetivo de "Aprobar el informe final... validándose el texto “El comité dejo constancia de la verificación del cumplimiento de las normas y procedimientos del proceso de vigilancia y control a la gestión fiscal; aplicación de los lineamientos de la alta dirección: atributos establecidos en la caracterización del producto ..." .  En la auditoría se evidenciaron 20 hallazgos de origen administrativo.
Actividad 2
Se evidenció que todos los integrantes de las tres auditorías realizadas en el periodo diligenciaron 52 declaraciones de independencia, encontradas subidas al sistema en trazabilidad, realizadas en el formato PVCGF-04-version 15, firmadas por el funcionario designado a la auditoría,  conforme lo estipula el procedimiento divididas de la siguiente manera:
- Auditoría Desempeño Lotería de Bogotá N° 70 = 10 declaraciones.
- Auditoría Regularidad Unidad Administrativa Especial de Catastro Distrital - UAECD N° 71 = 24 declaraciones 
- Auditoría Regularidad Fondo de Prestaciones Económicas, Cesantías y Pensiones - FONCEP N° 72 = 18 declaraciones. Actividad que es válida la OCI.
El riesgo continúa abierto, para monitoreo y verificación. 
</t>
  </si>
  <si>
    <t xml:space="preserve">Verificación abril 30/2021: Sector Salud
Acción 1:
La Dirección Sectorial de Salud, en el cuatrimestre inició 4 auditorías de regularidad, identificadas con el código 167, 168,169 y 170; revisado el aplicativo de trazabilidad, se observó que en las mencionadas auditorías, se aprobaron los informes  finales del componente de Estados Financieros y Presupuesto, mediante actas de comité técnico 11, 12, 13 y 14 de fecha del 30 de abril de 2021;  así mismo, se validaron y aprobaron 35 hallazgos administrativo; .11 de ellos con incidencia fiscal y 15 con presunta incidencia disciplinaria; los cuales cumplieron con los atributos de criterio, condición, causa y efecto.
Accion 2:
De acuerdo con los memorandos de asignación de auditoría, se constató que los servidores públicos, incluidos los directivos y los contratistas, se firmaron y diligenciaron 81 formatos de Declaración de Independencia y Conflicto de Intereses.
 El riesgo continúa abierto, para monitoreo y verificación
</t>
  </si>
  <si>
    <t>Verificación abril 30/2021: Sector Servicios Públicos
Accion 1: 
La verificación al mapa riesgos de las observaciones validadas en el acta de comité técnico, se ajustan con lo definido en la caracterización del producto y atributos de calidad de los hallazgos.  El acta de comité técnico de Informe Final N°14 del 23 de marzo 2021, correspondiente a la auditoría de desempeño código 186 PAD 2021 determina y certifica que los hallazgos resultantes de la citada auditoría cumplen con las características de configuración de cada uno de los dos (2) hallazgos administrativos, uno (1) de ellos con incidencia fiscal, los cuales fueron revisados, valorados y aprobados en conformidad con los atributos de condición, criterio, causa y efecto. 
Acción 2: 
Sumado a la Auditoría de desempeño código 186, que se ejecutó  durante este periodo, se estableció que los Directivos de la Sectorial Servicios Públicos, esto es Directores, Subdirectores, Asesores y Gerentes, así como todos los  equipos de profesionales de las auditorías códigos 187; 188; 189; 190; 191 y 192 PAD 2021, adelantadas durante el cuatrimestre enero a abril 2021, diligenciaron y firmaron plena, correcta y oportunamente los 125 anexos de declaraciones de independencia y conflicto de intereses requeridas ante cada sujeto de control, en conformidad con los memorandos de asignación, y sus respectivos alcances, #3-2020-37618; #3-2020-37675; #3-2020-37573; #3-2020-37608; #3-2020-37673 y #3-2020-37569 del 30 de diciembre 2020, y #3-2021-11456 del 29 de maro 2021. Es de anotar, que se verificó igualmente, que cada una de ellas  fueron subidas a trazabilidad dentro de los términos establecidos en los procedimientos.
El riesgo continúa abierto para segumiento y verificación de las acciones.</t>
  </si>
  <si>
    <t xml:space="preserve">
Verificación abril 30/2021: Sector Integración Social
Se realizó la verificación de dos actividades dentro de la acción dando como resultado:
Actividad 1: 
Se evidenció que la Dirección Sectorial para el periodo evaluado había terminado la auditoría al Instituto para la Protección de la Niñez y la Juventud - IDIPRON con Código 86 realizada entre 04 de enero al 19 de marzo del 2021 a lo cual realizó seguimiento a la actividad planteada en el  Acta de Comité Técnico N° 09 de fecha 17 marzo 2021 con el objetivo de "Revisar y Aprobación del Informe Final..." en el numeral 3 se evidencia la frase " ...así como el cumplimiento de los atributos de calidad y los elementos del hallazgo: Condición, Causa, Criterio y efecto dando así cumplimiento en lo definido en la caracterización del producto ..."  
Actividad 2 
Se evidenció que todos los integrantes de las auditorías realizadas en el periodo diligenciaron las declaraciones de independencia con un total de 49 subidas al sistema Trazabilidad, se encontraron en el formato PVCGF-04-version 15, firmadas por el funcionario designado a la auditoría,  conforme lo estipula el procedimiento divididas de la siguiente manera:
Auditoría código 86 un total de 12 declaraciones realizada entre el 04 de enero al 19 de marzo del 2021.
Auditoría código 87 un total de 26 declaraciones a la fecha del seguimiento, realizada entre el 04 de enero al 29 de junio del 2021
Auditoría código 88 un total de 11 declaraciones a la fecha del seguimiento entre el 04 de enero al 09 de junio del 2021. 
El riesgo continúa abierto para segumiento y verificación de las acciones.
</t>
  </si>
  <si>
    <t>Verificación abril 30/2021: Sector seguridad y Convivencia
Se realizó la verificación de dos actividades dentro de la acción dando como resultado:
Actividad 1: 
Se evidenció que la Dirección para el periodo evaluado había terminado la auditoría de Desempeño con Código 179 ante la Unidad Administrativa Cuerpo Oficial de Bomberos UAECOB vigencia 2017-2020 Pad 2021 realizada entre 04 de enero al 30 de marzo del 2021. A lo cual realizo seguimiento a la actividad en el acta de Comité Técnico N° 09 de fecha 23-03-2021 realizada con el objetivo de "Revisión y aprobación del informe final..." para el numeral 5 se evidencia la frase “...se puede determinar que cada uno de estos cumple con los atributos Criterio, Condición, Causa, y efecto...".
Actividad 2 
Se evidenció que todos los integrantes de la auditoría realizadas en el periodo diligenciaron las 36 declaraciones de independencia evidenciadas, subidas al sistema de trazabilidad, realizadas en el formato PVCGF-04-version 15, firmadas por el funcionario designado a la auditoría,  conforme lo estipula el procedimiento divididas de la siguiente manera;
Auditoría a la Unidad Administrativa Especial Cuerpo Oficial de Bomberos UAECOB código 179 realizada entre el 04 de enero al 30 de marzo del 2021 con 10 declaraciones evidenciadas
Auditoría a la Secretaria Distrital de Seguridad Convivencia y Justicia - SDSCJ código 180 realizada entre el 04 de enero al 29 de junio  del 2021 en desarrollo con 16 declaraciones evidenciadas a la fecha del seguimiento. 
Auditoría a la Unidad Administrativa Especial Cuerpo Oficial de Bomberos UAECOB código 181 realizada entre el 31 de marzo al 29 de junio del 2021, en desarrollo con 10 declaraciones evidenciadas a la fecha del seguimiento.  Actividad que es válida la OCI.
El riesgo continúa abierto para segumiento y verificación de las acciones.</t>
  </si>
  <si>
    <t xml:space="preserve">Fecha de Seguimiento (Verificación) Oficina de Control Interno:  12/05/2021 </t>
  </si>
  <si>
    <t xml:space="preserve">Fecha de Monitoreo y Revisión Responsable de Proceso: 03/05/2021 </t>
  </si>
  <si>
    <r>
      <rPr>
        <b/>
        <sz val="10"/>
        <rFont val="Arial"/>
        <family val="2"/>
      </rPr>
      <t xml:space="preserve">Verificación abril 30/2021: </t>
    </r>
    <r>
      <rPr>
        <sz val="10"/>
        <rFont val="Arial"/>
        <family val="2"/>
      </rPr>
      <t xml:space="preserve">
Se verificó que la entidad cuenta con el documento “Estrategia de rendición de cuentas”; no obstante, al indagar sobre las actividades desarrolladas en el marco de esta estrategia y la fecha del evento o eventos previstos para la misma, se estableció que la estrategía de rendición de cuentas se encuentra en elaboración y se tienen propuestos  los siguientes escenarios:
Escenario 1: Rendición de Cuentas de la gestión y resultados de la vigencia 2020. Está pendiente la definición de fecha de realización, de acuerdo con lineamientos de la Alta Dirección, ya que la que se hizo el pasado 5 de noviembre de 2020, no cubrió la vigencia completa. El avance en la implementación de la estrategia de rendición de cuenta es del 60%; teniendo en cuenta que están surtidas las etapas aprestamiento y preparación y están pendiente las de Ejecución (el evento de rendición como tal) y Seguimiento y Evaluación (análisis del comportamiento de resultados del evento rendición de cuentas y de las actividades dentro de las 4 etapas del manual único de rendición de cuentas - MURC, del Departamento Administrativo de la Función Pública - DAFP.
Escenario 2: Rendición de Cuentas de la gestión y resultados en lo transcurrido de la vigencia 2021. Dentro de las etapas de Aprestamiento y Preparación (DAFP), desde la Dirección Participación Ciudadana y Desarrollo Local, se vienen realizando Acciones Ciudadanas de Diálogo y de Formación para la Promoción del Control Social, con cubrimiento de las 20 localidades. A abril de 2021 se han desarrollado 188 acciones de diálogo y 26 acciones de formación, con la vinculación de 2.582 ciudadanos de la capital. También están publicados el Autodiagnóstico de Rendición de Cuentas y la Caracterización de Usuarios y Grupos de Interés, (ubicados en el enlace:
http://www.contraloriabogota.gov.co/transparencia-acceso/control/informe-gestion-evaluacion-auditoria/informe-rendicion-cuentas-ciudadania), correspondientes a esas mismas etapas. El avance en este escenario en la implementación de la estrategia de rendición de cuenta es del 33%.
Escenario 3: Rendición de Cuentas vigencia 2020 y avance y resultados de la vigencia 2021 (parcial). El avance en este escenario corresponde al promedio reportado en los dos anteriores.</t>
    </r>
  </si>
  <si>
    <r>
      <rPr>
        <b/>
        <sz val="10"/>
        <rFont val="Arial"/>
        <family val="2"/>
      </rPr>
      <t xml:space="preserve">
Verificación abril 30/2021: 
</t>
    </r>
    <r>
      <rPr>
        <sz val="10"/>
        <rFont val="Arial"/>
        <family val="2"/>
      </rPr>
      <t xml:space="preserve">Fue verificado Informe de publicaciones en la página web de los productos generados en los procesos misionales  y en  link "Transparencia y Acceso a la Información”, constatando que  en lo corrido del primer cuatrimestre de 2021 se recibieron en total  20 solicitudes para la publicación de los productos generados en los procesos misionales , las cuales se atendieron en oportunidad y fueron publicadas en la página web de la entidad asi:
enero: Informes de Auditoría (2), Beneficios de Control Fiscal (1).
febrero: Beneficios de Control Fiscal (1), . 
marzo:pronunciamientos (1).
abril: Informes de Auditoría (11),Informes Obligatorios (1),Beneficios de Control Fiscal (2), pronunciamientos (1).
</t>
    </r>
    <r>
      <rPr>
        <b/>
        <sz val="10"/>
        <color rgb="FFFF0000"/>
        <rFont val="Arial"/>
        <family val="2"/>
      </rPr>
      <t xml:space="preserve">
</t>
    </r>
  </si>
  <si>
    <r>
      <rPr>
        <b/>
        <sz val="10"/>
        <rFont val="Arial"/>
        <family val="2"/>
      </rPr>
      <t xml:space="preserve">Verificación abril 30/2021: </t>
    </r>
    <r>
      <rPr>
        <sz val="10"/>
        <rFont val="Arial"/>
        <family val="2"/>
      </rPr>
      <t xml:space="preserve">
Como evidencia del cumplimiento de esta actividad, se revisó el archivo "SICOS"de Control en este se observó que se realizaron las siguientes acciones de diálogo: 
•Reunión local de control social 49, participaron 593 personas
•Socialización de los documentos de la planeación del proceso auditor 9, participaron 157 personas
•Divulgación de resultados de gestión del proceso auditor y de los informes, estudios y/o pronunciamientos 3, participaron 68 personas
•Inspección a Terreno 82, participaron 705 personas
•Mesas (ciudadanas, interinstitucional, temáticas, y otros) 31, participaron 535 personas
•Audiencias públicas , participaron 10 personas
•Redes Sociales Ciudadanas 1, participaron 40 personas
•Elección e interacción con las contralorías estudiantiles 12, participaron 142 personas
En total se  llevaron a cabo 188 acciones de diálogo en las que  participaron 2250  personas.</t>
    </r>
  </si>
  <si>
    <r>
      <rPr>
        <b/>
        <sz val="10"/>
        <rFont val="Arial"/>
        <family val="2"/>
      </rPr>
      <t>Verificación abril 30/2021:</t>
    </r>
    <r>
      <rPr>
        <sz val="10"/>
        <rFont val="Arial"/>
        <family val="2"/>
      </rPr>
      <t xml:space="preserve">
De acuerdo con la información suministrada por la Dirección de Apoyo al Despacho, la primera capacitación semestral a los funcionarios de las dependencias encargados de tramitar los DPC, se adelantará según lo informado en la primera semana de junio de 2021 de manera virtual a traves de la PlataformaTeams.</t>
    </r>
  </si>
  <si>
    <r>
      <rPr>
        <b/>
        <sz val="10"/>
        <rFont val="Arial"/>
        <family val="2"/>
      </rPr>
      <t>Verificación abril 30/2021:</t>
    </r>
    <r>
      <rPr>
        <sz val="10"/>
        <rFont val="Arial"/>
        <family val="2"/>
      </rPr>
      <t xml:space="preserve">
Se verificó que contrario a lo sucedido en años anteriores esta actividad no fue contratada y actualmente la adelanta la entidad; la fecha estimada para la entrega del informe consolidado de la percepción del cliente y grupo de interes es el 15 de junio de 2021. Conforme a lo observado respecto a la percepción del Concejo, se cuenta con los resultados de las encuestas pertinentes  por lo cual el avance en este aspecto  es del 100%.</t>
    </r>
  </si>
  <si>
    <r>
      <t xml:space="preserve">Verificación abril 30/2021:
</t>
    </r>
    <r>
      <rPr>
        <sz val="10"/>
        <color theme="1"/>
        <rFont val="Arial"/>
        <family val="2"/>
      </rPr>
      <t xml:space="preserve">De acuerdo con la información suministrada por la Dirección de Apoyo al Despacho, el reporte del ITA se encuentra programado para el mes de noviembre de 2021 y aunque se indicó que se han realizado reuniones con los contratistas de esta Dirección para que esten al tanto del tema, se deben acopiando las evidencias de dicha actividad. </t>
    </r>
  </si>
  <si>
    <r>
      <t xml:space="preserve">Verificación abril 30/2021:
</t>
    </r>
    <r>
      <rPr>
        <sz val="10"/>
        <color theme="1"/>
        <rFont val="Arial"/>
        <family val="2"/>
      </rPr>
      <t xml:space="preserve">Según la información suministrada por la Dirección de Apoyo al Despacho, el reporte del ITB se encuentra programado para el mes de noviembre de 2021 y aunque se indicó que se han realizado reuniones con los contratistas de esta Dirección para que esten al tanto del tema,  se deben acopiando las evidencias de dicha actividad. </t>
    </r>
  </si>
  <si>
    <r>
      <t xml:space="preserve">Verificación abril 30/2021:
</t>
    </r>
    <r>
      <rPr>
        <sz val="10"/>
        <rFont val="Arial"/>
        <family val="2"/>
      </rPr>
      <t xml:space="preserve">De la realización de actividades tendientes a la elaboración, divulgación y ejecución del Plan de Integridad de la Entidad se evidenció lo siguiente:
-Acta No. 01 del 20/01/2021 de reunión de Equipo de Gestores de Integridad (dice Identidad), de la Subdirección de Capacitación y Cooperación Técnica realizada a través de la Plataforma Team, cuyo objetivo correspondió a </t>
    </r>
    <r>
      <rPr>
        <i/>
        <sz val="9"/>
        <rFont val="Arial"/>
        <family val="2"/>
      </rPr>
      <t>"Construir la política de integridad con apoyo del grupo de Gestores de Integridad mediante el instrumento de mapeo con el fin de ser revisado y validado por el comité directivo el día 25 de enero de 2021"</t>
    </r>
    <r>
      <rPr>
        <sz val="10"/>
        <rFont val="Arial"/>
        <family val="2"/>
      </rPr>
      <t xml:space="preserve">.  
-Proyecto de documento denominado </t>
    </r>
    <r>
      <rPr>
        <i/>
        <sz val="9"/>
        <rFont val="Arial"/>
        <family val="2"/>
      </rPr>
      <t>"Plan de Gestión de Integridad"</t>
    </r>
    <r>
      <rPr>
        <i/>
        <sz val="10"/>
        <rFont val="Arial"/>
        <family val="2"/>
      </rPr>
      <t>,</t>
    </r>
    <r>
      <rPr>
        <sz val="9"/>
        <rFont val="Arial"/>
        <family val="2"/>
      </rPr>
      <t xml:space="preserve"> </t>
    </r>
    <r>
      <rPr>
        <sz val="10"/>
        <rFont val="Arial"/>
        <family val="2"/>
      </rPr>
      <t xml:space="preserve">el cual, de acuerdo a la información suministrada por la Subdirección de Capacitación y Cooperación Técnica, se remitirá a la Oficina de Planeación para su aprobación,  según el </t>
    </r>
    <r>
      <rPr>
        <i/>
        <sz val="9"/>
        <rFont val="Arial"/>
        <family val="2"/>
      </rPr>
      <t xml:space="preserve">"Procedimiento para mantener la información documentda del Sistema Integrado de Gestión - SIG".
</t>
    </r>
    <r>
      <rPr>
        <sz val="10"/>
        <rFont val="Arial"/>
        <family val="2"/>
      </rPr>
      <t>-Acta No</t>
    </r>
    <r>
      <rPr>
        <i/>
        <sz val="10"/>
        <rFont val="Arial"/>
        <family val="2"/>
      </rPr>
      <t xml:space="preserve">. </t>
    </r>
    <r>
      <rPr>
        <sz val="10"/>
        <rFont val="Arial"/>
        <family val="2"/>
      </rPr>
      <t>02 del 04/03/2021 de reunión de Equipo de Gestores de Integridad (dice Identidad), de la Subdirección de Capacitación y Cooperación Técnica realizada a través de la Plataforma Team, cuyo  objetivo correspondió a</t>
    </r>
    <r>
      <rPr>
        <i/>
        <sz val="9"/>
        <rFont val="Arial"/>
        <family val="2"/>
      </rPr>
      <t xml:space="preserve"> "Discutir unificación de principios y valores que se contemplarán en el Plan Estratégico Institucional versión 2.0 en el cual se adicionó la confianza como valor".  
</t>
    </r>
    <r>
      <rPr>
        <sz val="10"/>
        <rFont val="Arial"/>
        <family val="2"/>
      </rPr>
      <t>-Acta No. 03 del 03/05/2021 de reunión de Equipo de Gestores de Integridad (dice Identidad), de la Subdirección de Capacitación y Cooperación Técnica realizada a través de la Plataforma Team, cuyo objetivo correspondió a</t>
    </r>
    <r>
      <rPr>
        <i/>
        <sz val="9"/>
        <rFont val="Arial"/>
        <family val="2"/>
      </rPr>
      <t xml:space="preserve"> "Revisión del Cronograma de actividades del Plan de Gestión de Integridad" ,</t>
    </r>
    <r>
      <rPr>
        <i/>
        <sz val="10"/>
        <rFont val="Arial"/>
        <family val="2"/>
      </rPr>
      <t xml:space="preserve"> </t>
    </r>
    <r>
      <rPr>
        <sz val="10"/>
        <rFont val="Arial"/>
        <family val="2"/>
      </rPr>
      <t xml:space="preserve">en la cual se abordaron diferentes actividades a saber: Contextualización y Socialización de las fases del cronograma (1. Alistamiento, 2. Armonización, 3. Diagnóstico, 4. Implementación y  5. Seguimiento y Evaluación); presentación del consolidado de conductas asociadas a los valores enviadas por las dependencias y relación de funcionarios que se encuentran como gestores de Integridad. </t>
    </r>
    <r>
      <rPr>
        <i/>
        <sz val="10"/>
        <rFont val="Arial"/>
        <family val="2"/>
      </rPr>
      <t xml:space="preserve">  </t>
    </r>
    <r>
      <rPr>
        <i/>
        <sz val="9"/>
        <rFont val="Arial"/>
        <family val="2"/>
      </rPr>
      <t xml:space="preserve">
</t>
    </r>
    <r>
      <rPr>
        <sz val="10"/>
        <rFont val="Arial"/>
        <family val="2"/>
      </rPr>
      <t xml:space="preserve">Según los registros observados, se evidenció la ejecución de algunas actividades del cronograma del Plan de Gestión de Integridad, no obstante, de conformidad con las fechas previstas para finalización de la Fase de Alistamiento, de las 5 actividades programadas, hay  2 actividadades cuya fecha de culminación es el mes de mayo de 2021 (Actualizar instancia de gestores de integridad y Revisar Código de Integridad V.02) , por lo cual, el porcentaje de avance no alcanza el 20 % reportado.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</si>
</sst>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6" x14ac:knownFonts="1">
    <font>
      <sz val="11"/>
      <color theme="1"/>
      <name val="Calibri"/>
      <family val="2"/>
      <scheme val="minor"/>
    </font>
    <font>
      <b/>
      <sz val="14"/>
      <color theme="1"/>
      <name val="Calibri"/>
      <family val="2"/>
      <scheme val="minor"/>
    </font>
    <font>
      <sz val="10"/>
      <name val="Arial"/>
      <family val="2"/>
    </font>
    <font>
      <sz val="12"/>
      <name val="Arial"/>
      <family val="2"/>
    </font>
    <font>
      <sz val="10"/>
      <color theme="1"/>
      <name val="Arial"/>
      <family val="2"/>
    </font>
    <font>
      <b/>
      <sz val="10"/>
      <color theme="1"/>
      <name val="Arial"/>
      <family val="2"/>
    </font>
    <font>
      <u/>
      <sz val="11"/>
      <color theme="10"/>
      <name val="Calibri"/>
      <family val="2"/>
      <scheme val="minor"/>
    </font>
    <font>
      <b/>
      <sz val="20"/>
      <name val="Calibri"/>
      <family val="2"/>
      <scheme val="minor"/>
    </font>
    <font>
      <b/>
      <sz val="14"/>
      <color theme="1"/>
      <name val="Arial"/>
      <family val="2"/>
    </font>
    <font>
      <sz val="11"/>
      <color theme="1"/>
      <name val="Calibri"/>
      <family val="2"/>
      <scheme val="minor"/>
    </font>
    <font>
      <sz val="11"/>
      <color theme="1"/>
      <name val="Arial"/>
      <family val="2"/>
    </font>
    <font>
      <sz val="10"/>
      <color rgb="FFFF0000"/>
      <name val="Arial"/>
      <family val="2"/>
    </font>
    <font>
      <sz val="10"/>
      <color rgb="FFFF0000"/>
      <name val="Calibri"/>
      <family val="2"/>
      <scheme val="minor"/>
    </font>
    <font>
      <sz val="10"/>
      <name val="Calibri"/>
      <family val="2"/>
      <scheme val="minor"/>
    </font>
    <font>
      <b/>
      <sz val="10"/>
      <color indexed="10"/>
      <name val="Arial"/>
      <family val="2"/>
    </font>
    <font>
      <sz val="11"/>
      <name val="Calibri"/>
      <family val="2"/>
      <scheme val="minor"/>
    </font>
    <font>
      <sz val="9"/>
      <name val="Arial"/>
      <family val="2"/>
    </font>
    <font>
      <b/>
      <sz val="9"/>
      <color theme="1"/>
      <name val="Arial"/>
      <family val="2"/>
    </font>
    <font>
      <b/>
      <sz val="10"/>
      <name val="Arial"/>
      <family val="2"/>
    </font>
    <font>
      <sz val="12"/>
      <name val="Calibri"/>
      <family val="2"/>
      <scheme val="minor"/>
    </font>
    <font>
      <sz val="11"/>
      <color rgb="FF000000"/>
      <name val="Calibri"/>
      <family val="2"/>
    </font>
    <font>
      <b/>
      <sz val="16"/>
      <name val="Calibri"/>
      <family val="2"/>
      <scheme val="minor"/>
    </font>
    <font>
      <b/>
      <sz val="10"/>
      <name val="Calibri"/>
      <family val="2"/>
      <scheme val="minor"/>
    </font>
    <font>
      <b/>
      <sz val="11"/>
      <name val="Arial"/>
      <family val="2"/>
    </font>
    <font>
      <b/>
      <sz val="10"/>
      <color rgb="FFFF0000"/>
      <name val="Arial"/>
      <family val="2"/>
    </font>
    <font>
      <b/>
      <u/>
      <sz val="10"/>
      <name val="Arial"/>
      <family val="2"/>
    </font>
    <font>
      <b/>
      <sz val="8"/>
      <name val="Arial"/>
      <family val="2"/>
    </font>
    <font>
      <b/>
      <sz val="9"/>
      <name val="Arial"/>
      <family val="2"/>
    </font>
    <font>
      <sz val="11"/>
      <name val="Arial"/>
      <family val="2"/>
    </font>
    <font>
      <sz val="8"/>
      <name val="Calibri"/>
      <family val="2"/>
      <scheme val="minor"/>
    </font>
    <font>
      <sz val="9"/>
      <color indexed="81"/>
      <name val="Tahoma"/>
      <family val="2"/>
    </font>
    <font>
      <b/>
      <sz val="9"/>
      <color indexed="81"/>
      <name val="Tahoma"/>
      <family val="2"/>
    </font>
    <font>
      <sz val="10"/>
      <color theme="1"/>
      <name val="Calibri"/>
      <family val="2"/>
      <scheme val="minor"/>
    </font>
    <font>
      <i/>
      <sz val="10"/>
      <name val="Arial"/>
      <family val="2"/>
    </font>
    <font>
      <i/>
      <sz val="9"/>
      <name val="Arial"/>
      <family val="2"/>
    </font>
    <font>
      <sz val="16"/>
      <name val="Arial"/>
      <family val="2"/>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2"/>
        <bgColor indexed="64"/>
      </patternFill>
    </fill>
    <fill>
      <patternFill patternType="solid">
        <fgColor rgb="FFFFFFFF"/>
        <bgColor indexed="64"/>
      </patternFill>
    </fill>
  </fills>
  <borders count="1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style="thin">
        <color auto="1"/>
      </top>
      <bottom style="thin">
        <color auto="1"/>
      </bottom>
      <diagonal/>
    </border>
  </borders>
  <cellStyleXfs count="6">
    <xf numFmtId="0" fontId="0" fillId="0" borderId="0"/>
    <xf numFmtId="0" fontId="2" fillId="0" borderId="0"/>
    <xf numFmtId="0" fontId="6"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cellStyleXfs>
  <cellXfs count="176">
    <xf numFmtId="0" fontId="0" fillId="0" borderId="0" xfId="0"/>
    <xf numFmtId="0" fontId="6" fillId="0" borderId="0" xfId="2"/>
    <xf numFmtId="0" fontId="10" fillId="0" borderId="0" xfId="0" applyFont="1"/>
    <xf numFmtId="0" fontId="10" fillId="0" borderId="0" xfId="0" applyFont="1" applyBorder="1"/>
    <xf numFmtId="0" fontId="4" fillId="0" borderId="0" xfId="0" applyFont="1"/>
    <xf numFmtId="0" fontId="10" fillId="0" borderId="0" xfId="0" applyFont="1" applyAlignment="1">
      <alignment vertical="center"/>
    </xf>
    <xf numFmtId="0" fontId="0" fillId="0" borderId="0" xfId="0" applyAlignment="1">
      <alignment vertical="center"/>
    </xf>
    <xf numFmtId="0" fontId="4" fillId="0" borderId="0" xfId="0" applyFont="1" applyFill="1"/>
    <xf numFmtId="14" fontId="4" fillId="0" borderId="0" xfId="0" applyNumberFormat="1" applyFont="1" applyFill="1" applyBorder="1" applyAlignment="1">
      <alignment horizontal="center" vertical="center" wrapText="1"/>
    </xf>
    <xf numFmtId="0" fontId="2" fillId="2" borderId="5" xfId="0" applyFont="1" applyFill="1" applyBorder="1" applyAlignment="1">
      <alignment horizontal="justify" vertical="center" wrapText="1"/>
    </xf>
    <xf numFmtId="9" fontId="4" fillId="2" borderId="5" xfId="0" applyNumberFormat="1" applyFont="1" applyFill="1" applyBorder="1" applyAlignment="1">
      <alignment horizontal="center" vertical="center" wrapText="1"/>
    </xf>
    <xf numFmtId="0" fontId="2" fillId="2" borderId="5" xfId="0" applyFont="1" applyFill="1" applyBorder="1" applyAlignment="1">
      <alignment horizontal="justify" vertical="top" wrapText="1"/>
    </xf>
    <xf numFmtId="0" fontId="12" fillId="2" borderId="5" xfId="0" applyFont="1" applyFill="1" applyBorder="1"/>
    <xf numFmtId="0" fontId="4" fillId="2" borderId="5" xfId="0" applyFont="1" applyFill="1" applyBorder="1"/>
    <xf numFmtId="0" fontId="11" fillId="2" borderId="5" xfId="0" applyFont="1" applyFill="1" applyBorder="1" applyAlignment="1">
      <alignment horizontal="justify" vertical="center"/>
    </xf>
    <xf numFmtId="9" fontId="2" fillId="2" borderId="5" xfId="0" applyNumberFormat="1" applyFont="1" applyFill="1" applyBorder="1" applyAlignment="1">
      <alignment horizontal="center" vertical="center" wrapText="1"/>
    </xf>
    <xf numFmtId="0" fontId="2" fillId="2" borderId="5" xfId="0" applyFont="1" applyFill="1" applyBorder="1"/>
    <xf numFmtId="0" fontId="11" fillId="2" borderId="5" xfId="0" applyFont="1" applyFill="1" applyBorder="1"/>
    <xf numFmtId="14" fontId="4" fillId="2" borderId="5"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13" fillId="2" borderId="5" xfId="0" applyFont="1" applyFill="1" applyBorder="1" applyAlignment="1">
      <alignment horizontal="center" vertical="center" wrapText="1"/>
    </xf>
    <xf numFmtId="0" fontId="2" fillId="2" borderId="5" xfId="0" applyFont="1" applyFill="1" applyBorder="1" applyAlignment="1" applyProtection="1">
      <alignment horizontal="justify" vertical="center" wrapText="1"/>
      <protection locked="0"/>
    </xf>
    <xf numFmtId="14" fontId="19" fillId="2" borderId="5" xfId="0" applyNumberFormat="1" applyFont="1" applyFill="1" applyBorder="1" applyAlignment="1">
      <alignment horizontal="center" vertical="center"/>
    </xf>
    <xf numFmtId="0" fontId="2" fillId="2" borderId="5" xfId="0" applyNumberFormat="1" applyFont="1" applyFill="1" applyBorder="1" applyAlignment="1" applyProtection="1">
      <alignment horizontal="justify" vertical="center" wrapText="1"/>
    </xf>
    <xf numFmtId="14" fontId="2" fillId="2" borderId="5" xfId="0" applyNumberFormat="1" applyFont="1" applyFill="1" applyBorder="1" applyAlignment="1">
      <alignment horizontal="center" vertical="center"/>
    </xf>
    <xf numFmtId="14" fontId="16" fillId="2" borderId="5" xfId="0" applyNumberFormat="1"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7" fillId="3"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0" fontId="2" fillId="0" borderId="0" xfId="1"/>
    <xf numFmtId="0" fontId="18" fillId="7" borderId="5" xfId="1" applyFont="1" applyFill="1" applyBorder="1" applyAlignment="1">
      <alignment vertical="center" wrapText="1"/>
    </xf>
    <xf numFmtId="0" fontId="27" fillId="7" borderId="5" xfId="0" applyFont="1" applyFill="1" applyBorder="1" applyAlignment="1">
      <alignment horizontal="center" vertical="center" wrapText="1"/>
    </xf>
    <xf numFmtId="0" fontId="18" fillId="7" borderId="5" xfId="1" applyFont="1" applyFill="1" applyBorder="1" applyAlignment="1">
      <alignment horizontal="center" vertical="center" textRotation="89" wrapText="1"/>
    </xf>
    <xf numFmtId="0" fontId="18" fillId="7" borderId="5" xfId="1" applyFont="1" applyFill="1" applyBorder="1" applyAlignment="1">
      <alignment horizontal="center" vertical="center" textRotation="90" wrapText="1"/>
    </xf>
    <xf numFmtId="0" fontId="18" fillId="8" borderId="5" xfId="0" applyFont="1" applyFill="1" applyBorder="1" applyAlignment="1">
      <alignment horizontal="center" vertical="center" wrapText="1"/>
    </xf>
    <xf numFmtId="0" fontId="18" fillId="7" borderId="5" xfId="1"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27" fillId="7" borderId="5" xfId="0" applyFont="1" applyFill="1" applyBorder="1" applyAlignment="1">
      <alignment vertical="center" wrapText="1"/>
    </xf>
    <xf numFmtId="0" fontId="18" fillId="10" borderId="5" xfId="0" applyFont="1" applyFill="1" applyBorder="1" applyAlignment="1">
      <alignment horizontal="center" vertical="center" wrapText="1"/>
    </xf>
    <xf numFmtId="0" fontId="18" fillId="11" borderId="5" xfId="0" applyFont="1" applyFill="1" applyBorder="1" applyAlignment="1">
      <alignment horizontal="center" vertical="center" wrapText="1"/>
    </xf>
    <xf numFmtId="2" fontId="18" fillId="7" borderId="5" xfId="5" applyNumberFormat="1" applyFont="1" applyFill="1" applyBorder="1" applyAlignment="1" applyProtection="1">
      <alignment horizontal="center" vertical="center" wrapText="1"/>
    </xf>
    <xf numFmtId="0" fontId="18" fillId="4" borderId="5" xfId="1" applyFont="1" applyFill="1" applyBorder="1" applyAlignment="1">
      <alignment horizontal="center" vertical="center" wrapText="1"/>
    </xf>
    <xf numFmtId="0" fontId="24" fillId="3" borderId="5" xfId="0" applyFont="1" applyFill="1" applyBorder="1" applyAlignment="1">
      <alignment horizontal="center" vertical="center" wrapText="1"/>
    </xf>
    <xf numFmtId="0" fontId="2" fillId="0" borderId="5" xfId="1" applyBorder="1" applyAlignment="1" applyProtection="1">
      <alignment horizontal="center" vertical="center" wrapText="1"/>
      <protection locked="0"/>
    </xf>
    <xf numFmtId="0" fontId="2" fillId="0" borderId="5" xfId="1" applyBorder="1" applyAlignment="1" applyProtection="1">
      <alignment horizontal="justify" vertical="center" wrapText="1"/>
      <protection locked="0"/>
    </xf>
    <xf numFmtId="0" fontId="2" fillId="0" borderId="5" xfId="1" applyBorder="1" applyAlignment="1">
      <alignment horizontal="center" vertical="center" wrapText="1"/>
    </xf>
    <xf numFmtId="0" fontId="2" fillId="0" borderId="5" xfId="1" applyBorder="1" applyAlignment="1" applyProtection="1">
      <alignment vertical="center" wrapText="1"/>
      <protection locked="0"/>
    </xf>
    <xf numFmtId="0" fontId="27" fillId="0" borderId="5" xfId="1" applyFont="1" applyBorder="1" applyAlignment="1" applyProtection="1">
      <alignment horizontal="center" vertical="center" wrapText="1"/>
      <protection locked="0"/>
    </xf>
    <xf numFmtId="0" fontId="27" fillId="0" borderId="5" xfId="1" applyFont="1" applyBorder="1" applyAlignment="1">
      <alignment horizontal="center" vertical="center" wrapText="1"/>
    </xf>
    <xf numFmtId="1" fontId="27" fillId="12" borderId="5" xfId="5" applyNumberFormat="1" applyFont="1" applyFill="1" applyBorder="1" applyAlignment="1" applyProtection="1">
      <alignment horizontal="center" vertical="center" wrapText="1"/>
    </xf>
    <xf numFmtId="2" fontId="27" fillId="12" borderId="5" xfId="5" applyNumberFormat="1" applyFont="1" applyFill="1" applyBorder="1" applyAlignment="1" applyProtection="1">
      <alignment horizontal="center" vertical="center" wrapText="1"/>
    </xf>
    <xf numFmtId="2" fontId="27" fillId="0" borderId="5" xfId="5" applyNumberFormat="1" applyFont="1" applyFill="1" applyBorder="1" applyAlignment="1" applyProtection="1">
      <alignment horizontal="center" vertical="center" wrapText="1"/>
      <protection locked="0"/>
    </xf>
    <xf numFmtId="1" fontId="28" fillId="12" borderId="5" xfId="1" applyNumberFormat="1" applyFont="1" applyFill="1" applyBorder="1" applyAlignment="1">
      <alignment horizontal="center" vertical="center" wrapText="1"/>
    </xf>
    <xf numFmtId="0" fontId="28" fillId="12" borderId="5" xfId="1" applyFont="1" applyFill="1" applyBorder="1" applyAlignment="1">
      <alignment horizontal="center" vertical="center" wrapText="1"/>
    </xf>
    <xf numFmtId="0" fontId="28" fillId="0" borderId="5" xfId="1" applyFont="1" applyBorder="1" applyAlignment="1">
      <alignment horizontal="center" vertical="center" wrapText="1"/>
    </xf>
    <xf numFmtId="0" fontId="2" fillId="2" borderId="5" xfId="1" applyFill="1" applyBorder="1" applyAlignment="1" applyProtection="1">
      <alignment horizontal="center" vertical="center" wrapText="1"/>
      <protection locked="0"/>
    </xf>
    <xf numFmtId="14" fontId="2" fillId="0" borderId="5" xfId="1" applyNumberFormat="1" applyBorder="1" applyAlignment="1" applyProtection="1">
      <alignment horizontal="center" vertical="center" wrapText="1"/>
      <protection locked="0"/>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 fillId="0" borderId="0" xfId="1" applyAlignment="1" applyProtection="1">
      <alignment horizontal="left" vertical="center" wrapText="1"/>
      <protection locked="0"/>
    </xf>
    <xf numFmtId="0" fontId="2" fillId="0" borderId="0" xfId="1" applyAlignment="1" applyProtection="1">
      <alignment horizontal="left" vertical="center"/>
      <protection locked="0"/>
    </xf>
    <xf numFmtId="9" fontId="2" fillId="0" borderId="5" xfId="1" applyNumberFormat="1" applyBorder="1" applyAlignment="1" applyProtection="1">
      <alignment horizontal="center" vertical="center" wrapText="1"/>
      <protection locked="0"/>
    </xf>
    <xf numFmtId="0" fontId="18" fillId="2" borderId="5" xfId="0" applyFont="1" applyFill="1" applyBorder="1" applyAlignment="1">
      <alignment horizontal="center" vertical="center" wrapText="1"/>
    </xf>
    <xf numFmtId="0" fontId="2" fillId="0" borderId="5" xfId="1" applyFont="1" applyBorder="1" applyAlignment="1" applyProtection="1">
      <alignment horizontal="justify" vertical="center" wrapText="1"/>
      <protection locked="0"/>
    </xf>
    <xf numFmtId="14" fontId="2" fillId="2" borderId="5" xfId="0" applyNumberFormat="1" applyFont="1" applyFill="1" applyBorder="1" applyAlignment="1">
      <alignment horizontal="justify" vertical="center" wrapText="1"/>
    </xf>
    <xf numFmtId="0" fontId="12" fillId="2" borderId="5" xfId="0" applyFont="1" applyFill="1" applyBorder="1" applyAlignment="1">
      <alignment horizontal="justify" vertical="center" wrapText="1"/>
    </xf>
    <xf numFmtId="0" fontId="22" fillId="2" borderId="5" xfId="0" applyFont="1" applyFill="1" applyBorder="1" applyAlignment="1">
      <alignment horizontal="center" vertical="center"/>
    </xf>
    <xf numFmtId="0" fontId="11" fillId="0" borderId="5" xfId="1" applyFont="1" applyBorder="1" applyAlignment="1" applyProtection="1">
      <alignment horizontal="justify" vertical="center" wrapText="1"/>
      <protection locked="0"/>
    </xf>
    <xf numFmtId="0" fontId="18" fillId="2" borderId="5" xfId="0" applyFont="1" applyFill="1" applyBorder="1" applyAlignment="1">
      <alignment horizontal="justify" vertical="center" wrapText="1"/>
    </xf>
    <xf numFmtId="9" fontId="0" fillId="0" borderId="5" xfId="0" applyNumberFormat="1" applyBorder="1" applyAlignment="1">
      <alignment horizontal="center" vertical="center"/>
    </xf>
    <xf numFmtId="0" fontId="24" fillId="2" borderId="5" xfId="0" applyFont="1" applyFill="1" applyBorder="1" applyAlignment="1">
      <alignment vertical="center" wrapText="1"/>
    </xf>
    <xf numFmtId="0" fontId="4" fillId="0" borderId="5" xfId="0" applyFont="1" applyBorder="1" applyAlignment="1">
      <alignment vertical="top" wrapText="1"/>
    </xf>
    <xf numFmtId="9" fontId="32" fillId="0" borderId="5" xfId="0" applyNumberFormat="1" applyFont="1" applyBorder="1" applyAlignment="1">
      <alignment horizontal="center" vertical="center"/>
    </xf>
    <xf numFmtId="10" fontId="32" fillId="0" borderId="5" xfId="4" applyNumberFormat="1" applyFont="1" applyBorder="1" applyAlignment="1">
      <alignment horizontal="center" vertical="center"/>
    </xf>
    <xf numFmtId="9" fontId="2" fillId="2" borderId="5" xfId="4" applyFont="1" applyFill="1" applyBorder="1" applyAlignment="1">
      <alignment horizontal="center" vertical="center" wrapText="1"/>
    </xf>
    <xf numFmtId="14" fontId="2" fillId="0" borderId="0" xfId="1" applyNumberFormat="1" applyBorder="1" applyAlignment="1" applyProtection="1">
      <alignment horizontal="center" vertical="center" wrapText="1"/>
      <protection locked="0"/>
    </xf>
    <xf numFmtId="0" fontId="2" fillId="0" borderId="5" xfId="1" applyFont="1" applyBorder="1" applyAlignment="1" applyProtection="1">
      <alignment horizontal="center" vertical="center" wrapText="1"/>
      <protection locked="0"/>
    </xf>
    <xf numFmtId="0" fontId="18" fillId="0" borderId="5" xfId="1" applyFont="1" applyBorder="1" applyAlignment="1" applyProtection="1">
      <alignment horizontal="center" vertical="center" wrapText="1"/>
      <protection locked="0"/>
    </xf>
    <xf numFmtId="0" fontId="18" fillId="13" borderId="5" xfId="0" applyFont="1" applyFill="1" applyBorder="1" applyAlignment="1">
      <alignment horizontal="justify" vertical="center" wrapText="1"/>
    </xf>
    <xf numFmtId="0" fontId="18" fillId="13" borderId="5" xfId="0" applyFont="1" applyFill="1" applyBorder="1" applyAlignment="1">
      <alignment horizontal="center" vertical="center" wrapText="1"/>
    </xf>
    <xf numFmtId="0" fontId="2" fillId="13" borderId="5" xfId="0" applyFont="1" applyFill="1" applyBorder="1" applyAlignment="1">
      <alignment horizontal="justify" vertical="center" wrapText="1"/>
    </xf>
    <xf numFmtId="0" fontId="11" fillId="13" borderId="5" xfId="0" applyFont="1" applyFill="1" applyBorder="1" applyAlignment="1">
      <alignment horizontal="justify" vertical="center" wrapText="1"/>
    </xf>
    <xf numFmtId="0" fontId="5" fillId="2" borderId="5" xfId="0" applyFont="1" applyFill="1" applyBorder="1" applyAlignment="1">
      <alignment horizontal="justify" vertical="center" wrapText="1"/>
    </xf>
    <xf numFmtId="14" fontId="5" fillId="2" borderId="5" xfId="0" applyNumberFormat="1" applyFont="1" applyFill="1" applyBorder="1" applyAlignment="1">
      <alignment horizontal="center" vertical="center" wrapText="1"/>
    </xf>
    <xf numFmtId="0" fontId="11" fillId="2" borderId="5" xfId="0" applyFont="1" applyFill="1" applyBorder="1" applyAlignment="1">
      <alignment horizontal="justify" vertical="center" wrapText="1"/>
    </xf>
    <xf numFmtId="0" fontId="5" fillId="2"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2" fontId="27" fillId="0" borderId="5" xfId="5" applyNumberFormat="1" applyFont="1" applyFill="1" applyBorder="1" applyAlignment="1" applyProtection="1">
      <alignment horizontal="center" vertical="center" wrapText="1"/>
      <protection locked="0"/>
    </xf>
    <xf numFmtId="0" fontId="28" fillId="12" borderId="5" xfId="1" applyFont="1" applyFill="1" applyBorder="1" applyAlignment="1">
      <alignment horizontal="center" vertical="center" wrapText="1"/>
    </xf>
    <xf numFmtId="1" fontId="28" fillId="12" borderId="5" xfId="1" applyNumberFormat="1" applyFont="1" applyFill="1" applyBorder="1" applyAlignment="1">
      <alignment horizontal="center" vertical="center" wrapText="1"/>
    </xf>
    <xf numFmtId="2" fontId="27" fillId="12" borderId="5" xfId="5" applyNumberFormat="1" applyFont="1" applyFill="1" applyBorder="1" applyAlignment="1" applyProtection="1">
      <alignment horizontal="center" vertical="center" wrapText="1"/>
    </xf>
    <xf numFmtId="9" fontId="2" fillId="0" borderId="5" xfId="1" applyNumberFormat="1" applyFont="1" applyBorder="1" applyAlignment="1" applyProtection="1">
      <alignment horizontal="center" vertical="center" wrapText="1"/>
      <protection locked="0"/>
    </xf>
    <xf numFmtId="0" fontId="2" fillId="2" borderId="5" xfId="1" applyFont="1" applyFill="1" applyBorder="1" applyAlignment="1" applyProtection="1">
      <alignment horizontal="justify" vertical="center" wrapText="1"/>
      <protection locked="0"/>
    </xf>
    <xf numFmtId="0" fontId="18" fillId="2" borderId="5"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center" vertical="center" wrapText="1"/>
      <protection locked="0"/>
    </xf>
    <xf numFmtId="0" fontId="4" fillId="2" borderId="5" xfId="0" applyFont="1" applyFill="1" applyBorder="1" applyAlignment="1">
      <alignment horizontal="justify" vertical="center" wrapText="1"/>
    </xf>
    <xf numFmtId="0" fontId="2" fillId="0" borderId="5" xfId="0" applyFont="1" applyFill="1" applyBorder="1" applyAlignment="1">
      <alignment horizontal="justify" vertical="center" wrapText="1"/>
    </xf>
    <xf numFmtId="0" fontId="18" fillId="0" borderId="5" xfId="0" applyFont="1" applyFill="1" applyBorder="1" applyAlignment="1">
      <alignment vertical="center" wrapText="1"/>
    </xf>
    <xf numFmtId="0" fontId="2" fillId="0" borderId="5" xfId="1" applyBorder="1"/>
    <xf numFmtId="0" fontId="2" fillId="0" borderId="0" xfId="1" applyBorder="1" applyAlignment="1">
      <alignment vertical="center" wrapText="1"/>
    </xf>
    <xf numFmtId="0" fontId="2" fillId="0" borderId="0" xfId="1" applyBorder="1"/>
    <xf numFmtId="0" fontId="2" fillId="0" borderId="5" xfId="1" applyBorder="1" applyAlignment="1" applyProtection="1">
      <alignment horizontal="left" vertical="center" wrapText="1"/>
      <protection locked="0"/>
    </xf>
    <xf numFmtId="0" fontId="2" fillId="0" borderId="0" xfId="1" applyFont="1"/>
    <xf numFmtId="0" fontId="2" fillId="0" borderId="5" xfId="1" applyFont="1" applyBorder="1" applyAlignment="1">
      <alignment horizontal="justify" vertical="center" wrapText="1"/>
    </xf>
    <xf numFmtId="0" fontId="2" fillId="0" borderId="5" xfId="1" applyFont="1" applyBorder="1"/>
    <xf numFmtId="0" fontId="2" fillId="0" borderId="5" xfId="1" applyFont="1" applyBorder="1" applyAlignment="1">
      <alignment horizontal="center" vertical="center"/>
    </xf>
    <xf numFmtId="0" fontId="2" fillId="0" borderId="0" xfId="1" applyFont="1" applyAlignment="1" applyProtection="1">
      <alignment horizontal="left" vertical="center" wrapText="1"/>
      <protection locked="0"/>
    </xf>
    <xf numFmtId="0" fontId="2" fillId="0" borderId="5" xfId="1" applyFont="1" applyBorder="1" applyAlignment="1">
      <alignment horizontal="center" vertical="center" wrapText="1"/>
    </xf>
    <xf numFmtId="0" fontId="2" fillId="0" borderId="10" xfId="1" applyFont="1" applyFill="1" applyBorder="1" applyAlignment="1" applyProtection="1">
      <alignment horizontal="justify" vertical="center" wrapText="1"/>
      <protection locked="0"/>
    </xf>
    <xf numFmtId="9" fontId="2" fillId="0" borderId="5" xfId="1" applyNumberFormat="1" applyFont="1" applyFill="1" applyBorder="1" applyAlignment="1" applyProtection="1">
      <alignment horizontal="center" vertical="center" wrapText="1"/>
      <protection locked="0"/>
    </xf>
    <xf numFmtId="0" fontId="2" fillId="0" borderId="10" xfId="1" applyFont="1" applyFill="1" applyBorder="1" applyAlignment="1">
      <alignment horizontal="justify" vertical="center" wrapText="1"/>
    </xf>
    <xf numFmtId="9" fontId="2" fillId="0" borderId="5" xfId="1" applyNumberFormat="1" applyFont="1" applyFill="1" applyBorder="1" applyAlignment="1">
      <alignment horizontal="center" vertical="center"/>
    </xf>
    <xf numFmtId="0" fontId="2" fillId="0" borderId="10" xfId="1" applyFont="1" applyFill="1" applyBorder="1" applyAlignment="1">
      <alignment horizontal="left" vertical="center" wrapText="1"/>
    </xf>
    <xf numFmtId="0" fontId="2" fillId="0" borderId="5" xfId="1" applyFont="1" applyFill="1" applyBorder="1" applyAlignment="1">
      <alignment horizontal="center" vertical="center"/>
    </xf>
    <xf numFmtId="9" fontId="2" fillId="2" borderId="5" xfId="1" applyNumberFormat="1" applyFont="1" applyFill="1" applyBorder="1" applyAlignment="1" applyProtection="1">
      <alignment horizontal="center" vertical="center" wrapText="1"/>
      <protection locked="0"/>
    </xf>
    <xf numFmtId="0" fontId="7" fillId="0" borderId="0" xfId="0" applyFont="1" applyBorder="1" applyAlignment="1">
      <alignment horizontal="center"/>
    </xf>
    <xf numFmtId="0" fontId="10" fillId="0" borderId="1" xfId="0" applyFont="1" applyBorder="1" applyAlignment="1">
      <alignment horizontal="center"/>
    </xf>
    <xf numFmtId="0" fontId="10" fillId="0" borderId="4" xfId="0" applyFont="1" applyBorder="1" applyAlignment="1">
      <alignment horizontal="center"/>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2" fillId="0" borderId="5" xfId="1" applyBorder="1" applyAlignment="1" applyProtection="1">
      <alignment horizontal="center" vertical="center" wrapText="1"/>
      <protection locked="0"/>
    </xf>
    <xf numFmtId="0" fontId="2" fillId="0" borderId="5" xfId="1" applyFill="1" applyBorder="1" applyAlignment="1" applyProtection="1">
      <alignment horizontal="center" vertical="center" wrapText="1"/>
      <protection locked="0"/>
    </xf>
    <xf numFmtId="0" fontId="27" fillId="0" borderId="5" xfId="1" applyFont="1" applyBorder="1" applyAlignment="1">
      <alignment horizontal="center" vertical="center" wrapText="1"/>
    </xf>
    <xf numFmtId="0" fontId="2" fillId="0" borderId="5" xfId="1" applyBorder="1" applyAlignment="1">
      <alignment horizontal="center" vertical="center" wrapText="1"/>
    </xf>
    <xf numFmtId="0" fontId="28" fillId="0" borderId="5" xfId="1" applyFont="1" applyBorder="1" applyAlignment="1">
      <alignment horizontal="center" vertical="center" wrapText="1"/>
    </xf>
    <xf numFmtId="2" fontId="27" fillId="0" borderId="5" xfId="5" applyNumberFormat="1" applyFont="1" applyFill="1" applyBorder="1" applyAlignment="1" applyProtection="1">
      <alignment horizontal="center" vertical="center" wrapText="1"/>
      <protection locked="0"/>
    </xf>
    <xf numFmtId="2" fontId="27" fillId="12" borderId="5" xfId="5" applyNumberFormat="1" applyFont="1" applyFill="1" applyBorder="1" applyAlignment="1" applyProtection="1">
      <alignment horizontal="center" vertical="center" wrapText="1"/>
    </xf>
    <xf numFmtId="14" fontId="2" fillId="0" borderId="5" xfId="1" applyNumberFormat="1" applyBorder="1" applyAlignment="1" applyProtection="1">
      <alignment horizontal="center" vertical="center" wrapText="1"/>
      <protection locked="0"/>
    </xf>
    <xf numFmtId="0" fontId="22" fillId="0" borderId="7" xfId="1" applyFont="1" applyBorder="1" applyAlignment="1">
      <alignment horizontal="left" vertical="center" wrapText="1"/>
    </xf>
    <xf numFmtId="0" fontId="22" fillId="0" borderId="8" xfId="1" applyFont="1" applyBorder="1" applyAlignment="1">
      <alignment horizontal="left" vertical="center" wrapText="1"/>
    </xf>
    <xf numFmtId="0" fontId="22" fillId="0" borderId="9" xfId="1" applyFont="1" applyBorder="1" applyAlignment="1">
      <alignment horizontal="left" vertical="center" wrapText="1"/>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2" xfId="1" applyFont="1" applyBorder="1" applyAlignment="1" applyProtection="1">
      <alignment horizontal="center" vertical="center" wrapText="1"/>
      <protection locked="0"/>
    </xf>
    <xf numFmtId="0" fontId="21" fillId="0" borderId="5" xfId="1" applyFont="1" applyBorder="1" applyAlignment="1" applyProtection="1">
      <alignment horizontal="center" vertical="center" wrapText="1"/>
      <protection locked="0"/>
    </xf>
    <xf numFmtId="0" fontId="18" fillId="7" borderId="5" xfId="1" applyFont="1" applyFill="1" applyBorder="1" applyAlignment="1">
      <alignment horizontal="center" vertical="center" wrapText="1"/>
    </xf>
    <xf numFmtId="0" fontId="23" fillId="7" borderId="5" xfId="1" applyFont="1" applyFill="1" applyBorder="1" applyAlignment="1">
      <alignment horizontal="center" vertical="center" wrapText="1"/>
    </xf>
    <xf numFmtId="0" fontId="18" fillId="4" borderId="5" xfId="1" applyFont="1" applyFill="1" applyBorder="1" applyAlignment="1">
      <alignment horizontal="center" vertical="center" wrapText="1"/>
    </xf>
    <xf numFmtId="0" fontId="24" fillId="3" borderId="5" xfId="0" applyFont="1" applyFill="1" applyBorder="1" applyAlignment="1">
      <alignment horizontal="center" vertical="center" wrapText="1"/>
    </xf>
    <xf numFmtId="0" fontId="27" fillId="7" borderId="5" xfId="0" applyFont="1" applyFill="1" applyBorder="1" applyAlignment="1">
      <alignment horizontal="center" vertical="center" wrapText="1"/>
    </xf>
    <xf numFmtId="0" fontId="27" fillId="7" borderId="5" xfId="1" applyFont="1" applyFill="1" applyBorder="1" applyAlignment="1">
      <alignment horizontal="center" vertical="center" wrapText="1"/>
    </xf>
    <xf numFmtId="0" fontId="18" fillId="7" borderId="5" xfId="0" applyFont="1" applyFill="1" applyBorder="1" applyAlignment="1">
      <alignment horizontal="center" vertical="center" wrapText="1"/>
    </xf>
    <xf numFmtId="2" fontId="18" fillId="7" borderId="5" xfId="5" applyNumberFormat="1" applyFont="1" applyFill="1" applyBorder="1" applyAlignment="1" applyProtection="1">
      <alignment horizontal="center" vertical="center" wrapText="1"/>
    </xf>
    <xf numFmtId="0" fontId="18" fillId="7" borderId="5" xfId="1" applyFont="1" applyFill="1" applyBorder="1" applyAlignment="1">
      <alignment horizontal="center" vertical="center" textRotation="90" wrapText="1"/>
    </xf>
    <xf numFmtId="0" fontId="28" fillId="12" borderId="5" xfId="1" applyFont="1" applyFill="1" applyBorder="1" applyAlignment="1">
      <alignment horizontal="center" vertical="center" wrapText="1"/>
    </xf>
    <xf numFmtId="1" fontId="28" fillId="12" borderId="5" xfId="1" applyNumberFormat="1" applyFont="1" applyFill="1" applyBorder="1" applyAlignment="1">
      <alignment horizontal="center" vertical="center" wrapText="1"/>
    </xf>
    <xf numFmtId="0" fontId="4" fillId="0" borderId="5" xfId="0" applyFont="1" applyFill="1" applyBorder="1" applyAlignment="1">
      <alignment horizontal="left"/>
    </xf>
    <xf numFmtId="0" fontId="15" fillId="2" borderId="5" xfId="0" applyFont="1" applyFill="1" applyBorder="1" applyAlignment="1">
      <alignment horizontal="center"/>
    </xf>
    <xf numFmtId="0" fontId="5" fillId="5"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0" fillId="0" borderId="5" xfId="0" applyBorder="1" applyAlignment="1">
      <alignment horizontal="center" vertical="center" wrapText="1"/>
    </xf>
    <xf numFmtId="14" fontId="2" fillId="2" borderId="5" xfId="0" applyNumberFormat="1"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0" fillId="0" borderId="5" xfId="0" applyFont="1" applyBorder="1" applyAlignment="1">
      <alignment horizontal="center"/>
    </xf>
    <xf numFmtId="0" fontId="0" fillId="0" borderId="5" xfId="0" applyBorder="1" applyAlignment="1">
      <alignment horizontal="center"/>
    </xf>
    <xf numFmtId="0" fontId="1" fillId="2" borderId="5" xfId="0" applyFont="1" applyFill="1" applyBorder="1" applyAlignment="1">
      <alignment horizontal="center" vertical="center" wrapText="1"/>
    </xf>
    <xf numFmtId="0" fontId="10" fillId="0" borderId="5" xfId="0" applyFont="1" applyBorder="1" applyAlignment="1">
      <alignment horizontal="center" vertical="top"/>
    </xf>
    <xf numFmtId="0" fontId="15" fillId="2" borderId="5" xfId="0" applyFont="1" applyFill="1" applyBorder="1" applyAlignment="1">
      <alignment horizontal="center" vertical="center" wrapText="1"/>
    </xf>
    <xf numFmtId="0" fontId="4" fillId="2" borderId="5" xfId="0" applyFont="1" applyFill="1" applyBorder="1" applyAlignment="1">
      <alignment horizontal="left"/>
    </xf>
    <xf numFmtId="0" fontId="13" fillId="2" borderId="5" xfId="0" applyFont="1" applyFill="1" applyBorder="1" applyAlignment="1">
      <alignment horizontal="left"/>
    </xf>
    <xf numFmtId="0" fontId="35" fillId="0" borderId="5" xfId="1" applyFont="1" applyBorder="1" applyAlignment="1">
      <alignment horizontal="justify" vertical="center" wrapText="1"/>
    </xf>
    <xf numFmtId="9" fontId="2" fillId="2" borderId="5" xfId="0" applyNumberFormat="1" applyFont="1" applyFill="1" applyBorder="1" applyAlignment="1">
      <alignment horizontal="justify" vertical="center" wrapText="1"/>
    </xf>
  </cellXfs>
  <cellStyles count="6">
    <cellStyle name="Hipervínculo" xfId="2" builtinId="8"/>
    <cellStyle name="Millares" xfId="5" builtinId="3"/>
    <cellStyle name="Millares 2" xfId="3" xr:uid="{00000000-0005-0000-0000-000002000000}"/>
    <cellStyle name="Normal" xfId="0" builtinId="0"/>
    <cellStyle name="Normal 2" xfId="1" xr:uid="{00000000-0005-0000-0000-000004000000}"/>
    <cellStyle name="Porcentaje" xfId="4" builtinId="5"/>
  </cellStyles>
  <dxfs count="12">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FF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oneCellAnchor>
    <xdr:from>
      <xdr:col>7</xdr:col>
      <xdr:colOff>1086970</xdr:colOff>
      <xdr:row>33</xdr:row>
      <xdr:rowOff>176190</xdr:rowOff>
    </xdr:from>
    <xdr:ext cx="4538383" cy="641839"/>
    <xdr:sp macro="" textlink="">
      <xdr:nvSpPr>
        <xdr:cNvPr id="5" name="Rectángulo 4">
          <a:extLst>
            <a:ext uri="{FF2B5EF4-FFF2-40B4-BE49-F238E27FC236}">
              <a16:creationId xmlns:a16="http://schemas.microsoft.com/office/drawing/2014/main" id="{00000000-0008-0000-0000-000005000000}"/>
            </a:ext>
          </a:extLst>
        </xdr:cNvPr>
        <xdr:cNvSpPr/>
      </xdr:nvSpPr>
      <xdr:spPr>
        <a:xfrm>
          <a:off x="8101852" y="710142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145677</xdr:colOff>
      <xdr:row>1</xdr:row>
      <xdr:rowOff>89647</xdr:rowOff>
    </xdr:from>
    <xdr:to>
      <xdr:col>0</xdr:col>
      <xdr:colOff>1355911</xdr:colOff>
      <xdr:row>3</xdr:row>
      <xdr:rowOff>145676</xdr:rowOff>
    </xdr:to>
    <xdr:pic>
      <xdr:nvPicPr>
        <xdr:cNvPr id="12" name="Imagen 11" descr="logo nuevo contraloria">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7" y="291353"/>
          <a:ext cx="1210234" cy="930088"/>
        </a:xfrm>
        <a:prstGeom prst="rect">
          <a:avLst/>
        </a:prstGeom>
        <a:noFill/>
        <a:ln>
          <a:noFill/>
        </a:ln>
      </xdr:spPr>
    </xdr:pic>
    <xdr:clientData/>
  </xdr:twoCellAnchor>
  <xdr:oneCellAnchor>
    <xdr:from>
      <xdr:col>8</xdr:col>
      <xdr:colOff>1030941</xdr:colOff>
      <xdr:row>27</xdr:row>
      <xdr:rowOff>44824</xdr:rowOff>
    </xdr:from>
    <xdr:ext cx="3670812" cy="443856"/>
    <xdr:sp macro="" textlink="">
      <xdr:nvSpPr>
        <xdr:cNvPr id="4" name="Rectángulo 3">
          <a:extLst>
            <a:ext uri="{FF2B5EF4-FFF2-40B4-BE49-F238E27FC236}">
              <a16:creationId xmlns:a16="http://schemas.microsoft.com/office/drawing/2014/main" id="{00000000-0008-0000-0000-000004000000}"/>
            </a:ext>
          </a:extLst>
        </xdr:cNvPr>
        <xdr:cNvSpPr/>
      </xdr:nvSpPr>
      <xdr:spPr>
        <a:xfrm>
          <a:off x="9222441" y="5838265"/>
          <a:ext cx="3670812" cy="443856"/>
        </a:xfrm>
        <a:prstGeom prst="rect">
          <a:avLst/>
        </a:prstGeom>
        <a:noFill/>
      </xdr:spPr>
      <xdr:txBody>
        <a:bodyPr wrap="none" lIns="91440" tIns="45720" rIns="91440" bIns="45720">
          <a:noAutofit/>
        </a:bodyPr>
        <a:lstStyle/>
        <a:p>
          <a:pPr algn="ctr"/>
          <a:r>
            <a:rPr lang="es-ES" sz="3200" b="0" cap="none" spc="0">
              <a:ln w="0"/>
              <a:solidFill>
                <a:schemeClr val="bg2">
                  <a:lumMod val="75000"/>
                </a:schemeClr>
              </a:solidFill>
              <a:effectLst/>
            </a:rPr>
            <a:t>COPIA CONTROLADA</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323850</xdr:colOff>
          <xdr:row>8</xdr:row>
          <xdr:rowOff>142875</xdr:rowOff>
        </xdr:from>
        <xdr:to>
          <xdr:col>11</xdr:col>
          <xdr:colOff>1390650</xdr:colOff>
          <xdr:row>9</xdr:row>
          <xdr:rowOff>219075</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10</xdr:row>
          <xdr:rowOff>123825</xdr:rowOff>
        </xdr:from>
        <xdr:to>
          <xdr:col>5</xdr:col>
          <xdr:colOff>1552575</xdr:colOff>
          <xdr:row>11</xdr:row>
          <xdr:rowOff>85725</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142875</xdr:rowOff>
        </xdr:from>
        <xdr:to>
          <xdr:col>5</xdr:col>
          <xdr:colOff>1533525</xdr:colOff>
          <xdr:row>11</xdr:row>
          <xdr:rowOff>361950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Causa</a:t>
              </a:r>
            </a:p>
          </xdr:txBody>
        </xdr:sp>
        <xdr:clientData fPrintsWithSheet="0"/>
      </xdr:twoCellAnchor>
    </mc:Choice>
    <mc:Fallback/>
  </mc:AlternateContent>
  <xdr:twoCellAnchor editAs="oneCell">
    <xdr:from>
      <xdr:col>0</xdr:col>
      <xdr:colOff>465666</xdr:colOff>
      <xdr:row>0</xdr:row>
      <xdr:rowOff>63500</xdr:rowOff>
    </xdr:from>
    <xdr:to>
      <xdr:col>1</xdr:col>
      <xdr:colOff>793749</xdr:colOff>
      <xdr:row>2</xdr:row>
      <xdr:rowOff>158750</xdr:rowOff>
    </xdr:to>
    <xdr:pic>
      <xdr:nvPicPr>
        <xdr:cNvPr id="5" name="Imagen 4" descr="logo nuevo contraloria">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666" y="63500"/>
          <a:ext cx="1642533" cy="8509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29308</xdr:colOff>
      <xdr:row>0</xdr:row>
      <xdr:rowOff>232682</xdr:rowOff>
    </xdr:from>
    <xdr:to>
      <xdr:col>0</xdr:col>
      <xdr:colOff>820616</xdr:colOff>
      <xdr:row>2</xdr:row>
      <xdr:rowOff>81643</xdr:rowOff>
    </xdr:to>
    <xdr:pic>
      <xdr:nvPicPr>
        <xdr:cNvPr id="3" name="Imagen 2" descr="cid:4c49b84f-13fe-4e3f-9a59-dd70e9096779">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08" y="232682"/>
          <a:ext cx="791308" cy="7941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1364902</xdr:colOff>
      <xdr:row>12</xdr:row>
      <xdr:rowOff>166134</xdr:rowOff>
    </xdr:from>
    <xdr:ext cx="4538383" cy="641839"/>
    <xdr:sp macro="" textlink="">
      <xdr:nvSpPr>
        <xdr:cNvPr id="7" name="Rectángulo 6">
          <a:extLst>
            <a:ext uri="{FF2B5EF4-FFF2-40B4-BE49-F238E27FC236}">
              <a16:creationId xmlns:a16="http://schemas.microsoft.com/office/drawing/2014/main" id="{00000000-0008-0000-0200-000007000000}"/>
            </a:ext>
          </a:extLst>
        </xdr:cNvPr>
        <xdr:cNvSpPr/>
      </xdr:nvSpPr>
      <xdr:spPr>
        <a:xfrm>
          <a:off x="20381675" y="1076546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-8544</xdr:colOff>
      <xdr:row>0</xdr:row>
      <xdr:rowOff>232682</xdr:rowOff>
    </xdr:from>
    <xdr:to>
      <xdr:col>0</xdr:col>
      <xdr:colOff>824220</xdr:colOff>
      <xdr:row>2</xdr:row>
      <xdr:rowOff>99681</xdr:rowOff>
    </xdr:to>
    <xdr:pic>
      <xdr:nvPicPr>
        <xdr:cNvPr id="5" name="Imagen 4" descr="logo nuevo contraloria">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544" y="232682"/>
          <a:ext cx="832764" cy="80842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1318864</xdr:colOff>
      <xdr:row>13</xdr:row>
      <xdr:rowOff>174625</xdr:rowOff>
    </xdr:from>
    <xdr:ext cx="184730" cy="623248"/>
    <xdr:sp macro="" textlink="">
      <xdr:nvSpPr>
        <xdr:cNvPr id="2" name="Rectángulo 1">
          <a:extLst>
            <a:ext uri="{FF2B5EF4-FFF2-40B4-BE49-F238E27FC236}">
              <a16:creationId xmlns:a16="http://schemas.microsoft.com/office/drawing/2014/main" id="{00000000-0008-0000-0300-000002000000}"/>
            </a:ext>
          </a:extLst>
        </xdr:cNvPr>
        <xdr:cNvSpPr/>
      </xdr:nvSpPr>
      <xdr:spPr>
        <a:xfrm>
          <a:off x="17939989" y="167957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4" name="Rectángulo 3">
          <a:extLst>
            <a:ext uri="{FF2B5EF4-FFF2-40B4-BE49-F238E27FC236}">
              <a16:creationId xmlns:a16="http://schemas.microsoft.com/office/drawing/2014/main" id="{00000000-0008-0000-0300-000004000000}"/>
            </a:ext>
          </a:extLst>
        </xdr:cNvPr>
        <xdr:cNvSpPr/>
      </xdr:nvSpPr>
      <xdr:spPr>
        <a:xfrm>
          <a:off x="17812989" y="26765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5" name="Rectángulo 4">
          <a:extLst>
            <a:ext uri="{FF2B5EF4-FFF2-40B4-BE49-F238E27FC236}">
              <a16:creationId xmlns:a16="http://schemas.microsoft.com/office/drawing/2014/main" id="{00000000-0008-0000-0300-000005000000}"/>
            </a:ext>
          </a:extLst>
        </xdr:cNvPr>
        <xdr:cNvSpPr/>
      </xdr:nvSpPr>
      <xdr:spPr>
        <a:xfrm>
          <a:off x="17812989" y="52673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13</xdr:col>
      <xdr:colOff>375894</xdr:colOff>
      <xdr:row>13</xdr:row>
      <xdr:rowOff>113592</xdr:rowOff>
    </xdr:from>
    <xdr:ext cx="4538383" cy="641839"/>
    <xdr:sp macro="" textlink="">
      <xdr:nvSpPr>
        <xdr:cNvPr id="8" name="Rectángulo 7">
          <a:extLst>
            <a:ext uri="{FF2B5EF4-FFF2-40B4-BE49-F238E27FC236}">
              <a16:creationId xmlns:a16="http://schemas.microsoft.com/office/drawing/2014/main" id="{00000000-0008-0000-0300-000008000000}"/>
            </a:ext>
          </a:extLst>
        </xdr:cNvPr>
        <xdr:cNvSpPr/>
      </xdr:nvSpPr>
      <xdr:spPr>
        <a:xfrm>
          <a:off x="20411239" y="13240575"/>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57588</xdr:colOff>
      <xdr:row>0</xdr:row>
      <xdr:rowOff>89009</xdr:rowOff>
    </xdr:from>
    <xdr:to>
      <xdr:col>0</xdr:col>
      <xdr:colOff>900604</xdr:colOff>
      <xdr:row>2</xdr:row>
      <xdr:rowOff>231337</xdr:rowOff>
    </xdr:to>
    <xdr:pic>
      <xdr:nvPicPr>
        <xdr:cNvPr id="10" name="Imagen 9" descr="logo nuevo contraloria">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88" y="89009"/>
          <a:ext cx="843016" cy="951953"/>
        </a:xfrm>
        <a:prstGeom prst="rect">
          <a:avLst/>
        </a:prstGeom>
        <a:noFill/>
        <a:ln>
          <a:noFill/>
        </a:ln>
      </xdr:spPr>
    </xdr:pic>
    <xdr:clientData/>
  </xdr:twoCellAnchor>
  <xdr:oneCellAnchor>
    <xdr:from>
      <xdr:col>11</xdr:col>
      <xdr:colOff>1191864</xdr:colOff>
      <xdr:row>6</xdr:row>
      <xdr:rowOff>0</xdr:rowOff>
    </xdr:from>
    <xdr:ext cx="184730" cy="623248"/>
    <xdr:sp macro="" textlink="">
      <xdr:nvSpPr>
        <xdr:cNvPr id="7" name="Rectángulo 6">
          <a:extLst>
            <a:ext uri="{FF2B5EF4-FFF2-40B4-BE49-F238E27FC236}">
              <a16:creationId xmlns:a16="http://schemas.microsoft.com/office/drawing/2014/main" id="{00000000-0008-0000-0300-000007000000}"/>
            </a:ext>
          </a:extLst>
        </xdr:cNvPr>
        <xdr:cNvSpPr/>
      </xdr:nvSpPr>
      <xdr:spPr>
        <a:xfrm>
          <a:off x="17789450" y="2835603"/>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12" name="Rectángulo 11">
          <a:extLst>
            <a:ext uri="{FF2B5EF4-FFF2-40B4-BE49-F238E27FC236}">
              <a16:creationId xmlns:a16="http://schemas.microsoft.com/office/drawing/2014/main" id="{00000000-0008-0000-0300-00000C000000}"/>
            </a:ext>
          </a:extLst>
        </xdr:cNvPr>
        <xdr:cNvSpPr/>
      </xdr:nvSpPr>
      <xdr:spPr>
        <a:xfrm>
          <a:off x="17746314" y="30003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6</xdr:row>
      <xdr:rowOff>0</xdr:rowOff>
    </xdr:from>
    <xdr:ext cx="184730" cy="623248"/>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7746314" y="300037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7</xdr:row>
      <xdr:rowOff>0</xdr:rowOff>
    </xdr:from>
    <xdr:ext cx="184730" cy="623248"/>
    <xdr:sp macro="" textlink="">
      <xdr:nvSpPr>
        <xdr:cNvPr id="15" name="Rectángulo 14">
          <a:extLst>
            <a:ext uri="{FF2B5EF4-FFF2-40B4-BE49-F238E27FC236}">
              <a16:creationId xmlns:a16="http://schemas.microsoft.com/office/drawing/2014/main" id="{00000000-0008-0000-0300-00000F000000}"/>
            </a:ext>
          </a:extLst>
        </xdr:cNvPr>
        <xdr:cNvSpPr/>
      </xdr:nvSpPr>
      <xdr:spPr>
        <a:xfrm>
          <a:off x="17746314" y="6562725"/>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1191864</xdr:colOff>
      <xdr:row>8</xdr:row>
      <xdr:rowOff>0</xdr:rowOff>
    </xdr:from>
    <xdr:ext cx="184730" cy="623248"/>
    <xdr:sp macro="" textlink="">
      <xdr:nvSpPr>
        <xdr:cNvPr id="17" name="Rectángulo 16">
          <a:extLst>
            <a:ext uri="{FF2B5EF4-FFF2-40B4-BE49-F238E27FC236}">
              <a16:creationId xmlns:a16="http://schemas.microsoft.com/office/drawing/2014/main" id="{00000000-0008-0000-0300-000011000000}"/>
            </a:ext>
          </a:extLst>
        </xdr:cNvPr>
        <xdr:cNvSpPr/>
      </xdr:nvSpPr>
      <xdr:spPr>
        <a:xfrm>
          <a:off x="17746314" y="89725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629889</xdr:colOff>
      <xdr:row>14</xdr:row>
      <xdr:rowOff>127000</xdr:rowOff>
    </xdr:from>
    <xdr:ext cx="184730" cy="623248"/>
    <xdr:sp macro="" textlink="">
      <xdr:nvSpPr>
        <xdr:cNvPr id="2" name="Rectángulo 1">
          <a:extLst>
            <a:ext uri="{FF2B5EF4-FFF2-40B4-BE49-F238E27FC236}">
              <a16:creationId xmlns:a16="http://schemas.microsoft.com/office/drawing/2014/main" id="{00000000-0008-0000-0400-000002000000}"/>
            </a:ext>
          </a:extLst>
        </xdr:cNvPr>
        <xdr:cNvSpPr/>
      </xdr:nvSpPr>
      <xdr:spPr>
        <a:xfrm>
          <a:off x="17917764" y="1005205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12</xdr:col>
      <xdr:colOff>624167</xdr:colOff>
      <xdr:row>12</xdr:row>
      <xdr:rowOff>2063261</xdr:rowOff>
    </xdr:from>
    <xdr:ext cx="4538383" cy="641839"/>
    <xdr:sp macro="" textlink="">
      <xdr:nvSpPr>
        <xdr:cNvPr id="5" name="Rectángulo 4">
          <a:extLst>
            <a:ext uri="{FF2B5EF4-FFF2-40B4-BE49-F238E27FC236}">
              <a16:creationId xmlns:a16="http://schemas.microsoft.com/office/drawing/2014/main" id="{00000000-0008-0000-0400-000005000000}"/>
            </a:ext>
          </a:extLst>
        </xdr:cNvPr>
        <xdr:cNvSpPr/>
      </xdr:nvSpPr>
      <xdr:spPr>
        <a:xfrm>
          <a:off x="16778567" y="13931411"/>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161924</xdr:colOff>
      <xdr:row>0</xdr:row>
      <xdr:rowOff>142874</xdr:rowOff>
    </xdr:from>
    <xdr:to>
      <xdr:col>0</xdr:col>
      <xdr:colOff>1066799</xdr:colOff>
      <xdr:row>2</xdr:row>
      <xdr:rowOff>57150</xdr:rowOff>
    </xdr:to>
    <xdr:pic>
      <xdr:nvPicPr>
        <xdr:cNvPr id="7" name="Imagen 6" descr="logo nuevo contraloria">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4" y="142874"/>
          <a:ext cx="904875" cy="800101"/>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10</xdr:col>
      <xdr:colOff>828558</xdr:colOff>
      <xdr:row>7</xdr:row>
      <xdr:rowOff>79375</xdr:rowOff>
    </xdr:from>
    <xdr:ext cx="184731" cy="623248"/>
    <xdr:sp macro="" textlink="">
      <xdr:nvSpPr>
        <xdr:cNvPr id="2" name="Rectángulo 1">
          <a:extLst>
            <a:ext uri="{FF2B5EF4-FFF2-40B4-BE49-F238E27FC236}">
              <a16:creationId xmlns:a16="http://schemas.microsoft.com/office/drawing/2014/main" id="{00000000-0008-0000-0500-000002000000}"/>
            </a:ext>
          </a:extLst>
        </xdr:cNvPr>
        <xdr:cNvSpPr/>
      </xdr:nvSpPr>
      <xdr:spPr>
        <a:xfrm>
          <a:off x="18459333" y="7127875"/>
          <a:ext cx="184731"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11</xdr:col>
      <xdr:colOff>1348067</xdr:colOff>
      <xdr:row>7</xdr:row>
      <xdr:rowOff>0</xdr:rowOff>
    </xdr:from>
    <xdr:ext cx="4538383" cy="641839"/>
    <xdr:sp macro="" textlink="">
      <xdr:nvSpPr>
        <xdr:cNvPr id="5" name="Rectángulo 4">
          <a:extLst>
            <a:ext uri="{FF2B5EF4-FFF2-40B4-BE49-F238E27FC236}">
              <a16:creationId xmlns:a16="http://schemas.microsoft.com/office/drawing/2014/main" id="{00000000-0008-0000-0500-000005000000}"/>
            </a:ext>
          </a:extLst>
        </xdr:cNvPr>
        <xdr:cNvSpPr/>
      </xdr:nvSpPr>
      <xdr:spPr>
        <a:xfrm>
          <a:off x="12892367" y="7444886"/>
          <a:ext cx="4538383" cy="641839"/>
        </a:xfrm>
        <a:prstGeom prst="rect">
          <a:avLst/>
        </a:prstGeom>
        <a:noFill/>
      </xdr:spPr>
      <xdr:txBody>
        <a:bodyPr wrap="square" lIns="91440" tIns="45720" rIns="91440" bIns="45720">
          <a:noAutofit/>
        </a:bodyPr>
        <a:lstStyle/>
        <a:p>
          <a:pPr algn="ctr"/>
          <a:endParaRPr lang="es-CO" sz="3200" b="1" cap="none" spc="0">
            <a:ln w="0"/>
            <a:solidFill>
              <a:schemeClr val="bg1">
                <a:lumMod val="50000"/>
                <a:alpha val="76000"/>
              </a:schemeClr>
            </a:solidFill>
            <a:effectLst/>
          </a:endParaRPr>
        </a:p>
      </xdr:txBody>
    </xdr:sp>
    <xdr:clientData/>
  </xdr:oneCellAnchor>
  <xdr:twoCellAnchor editAs="oneCell">
    <xdr:from>
      <xdr:col>0</xdr:col>
      <xdr:colOff>133690</xdr:colOff>
      <xdr:row>0</xdr:row>
      <xdr:rowOff>103755</xdr:rowOff>
    </xdr:from>
    <xdr:to>
      <xdr:col>0</xdr:col>
      <xdr:colOff>733765</xdr:colOff>
      <xdr:row>2</xdr:row>
      <xdr:rowOff>56130</xdr:rowOff>
    </xdr:to>
    <xdr:pic>
      <xdr:nvPicPr>
        <xdr:cNvPr id="7" name="Imagen 6" descr="logo nuevo contraloria">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690" y="103755"/>
          <a:ext cx="600075" cy="726281"/>
        </a:xfrm>
        <a:prstGeom prst="rect">
          <a:avLst/>
        </a:prstGeom>
        <a:noFill/>
        <a:ln>
          <a:noFill/>
        </a:ln>
      </xdr:spPr>
    </xdr:pic>
    <xdr:clientData/>
  </xdr:twoCellAnchor>
  <xdr:oneCellAnchor>
    <xdr:from>
      <xdr:col>11</xdr:col>
      <xdr:colOff>1191864</xdr:colOff>
      <xdr:row>6</xdr:row>
      <xdr:rowOff>0</xdr:rowOff>
    </xdr:from>
    <xdr:ext cx="184730" cy="623248"/>
    <xdr:sp macro="" textlink="">
      <xdr:nvSpPr>
        <xdr:cNvPr id="6" name="Rectángulo 5">
          <a:extLst>
            <a:ext uri="{FF2B5EF4-FFF2-40B4-BE49-F238E27FC236}">
              <a16:creationId xmlns:a16="http://schemas.microsoft.com/office/drawing/2014/main" id="{00000000-0008-0000-0500-000006000000}"/>
            </a:ext>
          </a:extLst>
        </xdr:cNvPr>
        <xdr:cNvSpPr/>
      </xdr:nvSpPr>
      <xdr:spPr>
        <a:xfrm>
          <a:off x="14622114" y="2324100"/>
          <a:ext cx="184730" cy="623248"/>
        </a:xfrm>
        <a:prstGeom prst="rect">
          <a:avLst/>
        </a:prstGeom>
        <a:noFill/>
      </xdr:spPr>
      <xdr:txBody>
        <a:bodyPr wrap="none" lIns="91440" tIns="45720" rIns="91440" bIns="45720">
          <a:spAutoFit/>
        </a:bodyPr>
        <a:lstStyle/>
        <a:p>
          <a:pPr algn="ctr"/>
          <a:endParaRPr lang="es-ES" sz="3600" b="1"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gomez\Downloads\Consolidado%20mapa%20de%20riesgos%20Contraloria%20de%20Bogot&#225;%20version%20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CESO%20DIRECCIONAMIENTO%20Hdo\RIESGOS\2021\12.%20PDE-07%20Consolidado%20Mapa%20de%20Riesgos%20Institucionales%202021%20Publica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CESO%20DIRECCIONAMIENTO%20Hdo\RIESGOS\2021\Procesos\TICs%20Mapa%20de%20Riesgos%202021%20PGTI%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sheetName val="1.1 Matriz def corrupción"/>
      <sheetName val="2. Riesgos de Corrupción"/>
      <sheetName val="3.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12"/>
    </sheetNames>
    <definedNames>
      <definedName name="Causas_Haga_clic_en"/>
      <definedName name="controles_Haga_clic_en"/>
      <definedName name="EliminarCausa_Haga_clic_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D1" t="str">
            <v>SOLIDEZ DE TODOS LOS CONTROLES</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ontraloriabogota.gov.co/mapa-de-riesgos-de-corrupci-n"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
  <sheetViews>
    <sheetView zoomScale="85" zoomScaleNormal="85" workbookViewId="0">
      <selection activeCell="C20" sqref="C20"/>
    </sheetView>
  </sheetViews>
  <sheetFormatPr baseColWidth="10" defaultRowHeight="15" x14ac:dyDescent="0.25"/>
  <cols>
    <col min="1" max="1" width="22.42578125" customWidth="1"/>
    <col min="2" max="2" width="22.28515625" customWidth="1"/>
    <col min="3" max="3" width="6.7109375" customWidth="1"/>
    <col min="4" max="4" width="12.5703125" customWidth="1"/>
    <col min="5" max="5" width="18" customWidth="1"/>
    <col min="6" max="6" width="14.5703125" customWidth="1"/>
    <col min="7" max="7" width="8.5703125" customWidth="1"/>
    <col min="8" max="8" width="17.7109375" customWidth="1"/>
    <col min="9" max="9" width="17.42578125" customWidth="1"/>
    <col min="10" max="10" width="13.5703125" customWidth="1"/>
    <col min="11" max="11" width="10.7109375" customWidth="1"/>
    <col min="12" max="12" width="16.5703125" customWidth="1"/>
    <col min="13" max="13" width="9.140625" customWidth="1"/>
    <col min="14" max="14" width="3.42578125" customWidth="1"/>
    <col min="15" max="15" width="4.42578125" customWidth="1"/>
  </cols>
  <sheetData>
    <row r="1" spans="1:15" ht="15.75" thickBot="1" x14ac:dyDescent="0.3"/>
    <row r="2" spans="1:15" ht="32.25" customHeight="1" x14ac:dyDescent="0.25">
      <c r="A2" s="119"/>
      <c r="B2" s="121" t="s">
        <v>104</v>
      </c>
      <c r="C2" s="121"/>
      <c r="D2" s="121"/>
      <c r="E2" s="121"/>
      <c r="F2" s="121"/>
      <c r="G2" s="121"/>
      <c r="H2" s="121"/>
      <c r="I2" s="121"/>
      <c r="J2" s="121"/>
      <c r="K2" s="121"/>
      <c r="L2" s="123" t="s">
        <v>22</v>
      </c>
      <c r="M2" s="123"/>
      <c r="N2" s="123"/>
      <c r="O2" s="124"/>
    </row>
    <row r="3" spans="1:15" ht="36" customHeight="1" x14ac:dyDescent="0.25">
      <c r="A3" s="120"/>
      <c r="B3" s="122"/>
      <c r="C3" s="122"/>
      <c r="D3" s="122"/>
      <c r="E3" s="122"/>
      <c r="F3" s="122"/>
      <c r="G3" s="122"/>
      <c r="H3" s="122"/>
      <c r="I3" s="122"/>
      <c r="J3" s="122"/>
      <c r="K3" s="122"/>
      <c r="L3" s="125" t="s">
        <v>124</v>
      </c>
      <c r="M3" s="125"/>
      <c r="N3" s="125"/>
      <c r="O3" s="126"/>
    </row>
    <row r="4" spans="1:15" ht="15" customHeight="1" x14ac:dyDescent="0.25">
      <c r="A4" s="120"/>
      <c r="B4" s="122"/>
      <c r="C4" s="122"/>
      <c r="D4" s="122"/>
      <c r="E4" s="122"/>
      <c r="F4" s="122"/>
      <c r="G4" s="122"/>
      <c r="H4" s="122"/>
      <c r="I4" s="122"/>
      <c r="J4" s="122"/>
      <c r="K4" s="122"/>
      <c r="L4" s="125" t="s">
        <v>18</v>
      </c>
      <c r="M4" s="125"/>
      <c r="N4" s="125"/>
      <c r="O4" s="126"/>
    </row>
    <row r="5" spans="1:15" ht="26.25" x14ac:dyDescent="0.4">
      <c r="A5" s="118" t="s">
        <v>26</v>
      </c>
      <c r="B5" s="118"/>
      <c r="C5" s="118"/>
      <c r="D5" s="118"/>
      <c r="E5" s="118"/>
      <c r="F5" s="118"/>
      <c r="G5" s="118"/>
      <c r="H5" s="118"/>
    </row>
    <row r="6" spans="1:15" x14ac:dyDescent="0.25">
      <c r="A6" s="1" t="s">
        <v>3</v>
      </c>
    </row>
  </sheetData>
  <mergeCells count="6">
    <mergeCell ref="A5:H5"/>
    <mergeCell ref="A2:A4"/>
    <mergeCell ref="B2:K4"/>
    <mergeCell ref="L2:O2"/>
    <mergeCell ref="L3:O3"/>
    <mergeCell ref="L4:O4"/>
  </mergeCells>
  <hyperlinks>
    <hyperlink ref="A6" r:id="rId1" xr:uid="{00000000-0004-0000-0000-000000000000}"/>
  </hyperlinks>
  <printOptions horizontalCentered="1"/>
  <pageMargins left="0.70866141732283472" right="0.70866141732283472" top="0.74803149606299213" bottom="0.74803149606299213" header="0.31496062992125984" footer="0.31496062992125984"/>
  <pageSetup paperSize="5" scale="80" orientation="landscape" horizontalDpi="4294967295" verticalDpi="4294967295"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BI36"/>
  <sheetViews>
    <sheetView showWhiteSpace="0" topLeftCell="A34" zoomScaleNormal="100" zoomScaleSheetLayoutView="100" workbookViewId="0">
      <selection activeCell="D77" sqref="D77"/>
    </sheetView>
  </sheetViews>
  <sheetFormatPr baseColWidth="10" defaultRowHeight="12.75" x14ac:dyDescent="0.2"/>
  <cols>
    <col min="1" max="1" width="18.85546875" style="31" customWidth="1"/>
    <col min="2" max="2" width="20.5703125" style="31" customWidth="1"/>
    <col min="3" max="3" width="28.85546875" style="31" customWidth="1"/>
    <col min="4" max="4" width="30.5703125" style="31" customWidth="1"/>
    <col min="5" max="5" width="29.140625" style="31" customWidth="1"/>
    <col min="6" max="6" width="28" style="31" customWidth="1"/>
    <col min="7" max="7" width="23.140625" style="31" customWidth="1"/>
    <col min="8" max="8" width="6.85546875" style="31" customWidth="1"/>
    <col min="9" max="9" width="6" style="31" customWidth="1"/>
    <col min="10" max="10" width="24.42578125" style="31" customWidth="1"/>
    <col min="11" max="11" width="26" style="31" customWidth="1"/>
    <col min="12" max="12" width="24.28515625" style="31" customWidth="1"/>
    <col min="13" max="13" width="34.42578125" style="61" hidden="1" customWidth="1"/>
    <col min="14" max="14" width="6.7109375" style="61" customWidth="1"/>
    <col min="15" max="15" width="34.5703125" style="61" hidden="1" customWidth="1"/>
    <col min="16" max="16" width="5.7109375" style="61" customWidth="1"/>
    <col min="17" max="17" width="39.7109375" style="61" hidden="1" customWidth="1"/>
    <col min="18" max="18" width="5.7109375" style="61" customWidth="1"/>
    <col min="19" max="19" width="27.85546875" style="61" hidden="1" customWidth="1"/>
    <col min="20" max="20" width="3.5703125" style="61" customWidth="1"/>
    <col min="21" max="21" width="36.28515625" style="61" hidden="1" customWidth="1"/>
    <col min="22" max="22" width="5.42578125" style="61" customWidth="1"/>
    <col min="23" max="23" width="39.7109375" style="61" hidden="1" customWidth="1"/>
    <col min="24" max="24" width="5.140625" style="61" customWidth="1"/>
    <col min="25" max="25" width="34.5703125" style="61" hidden="1" customWidth="1"/>
    <col min="26" max="26" width="7.140625" style="61" customWidth="1"/>
    <col min="27" max="27" width="14.5703125" style="61" hidden="1" customWidth="1"/>
    <col min="28" max="28" width="20" style="61" hidden="1" customWidth="1"/>
    <col min="29" max="30" width="23" style="61" hidden="1" customWidth="1"/>
    <col min="31" max="31" width="8.140625" style="61" customWidth="1"/>
    <col min="32" max="32" width="17.28515625" style="61" hidden="1" customWidth="1"/>
    <col min="33" max="33" width="9.28515625" style="61" customWidth="1"/>
    <col min="34" max="34" width="27" style="61" hidden="1" customWidth="1"/>
    <col min="35" max="35" width="12.28515625" style="61" hidden="1" customWidth="1"/>
    <col min="36" max="36" width="14.5703125" style="61" hidden="1" customWidth="1"/>
    <col min="37" max="37" width="23.28515625" style="61" hidden="1" customWidth="1"/>
    <col min="38" max="38" width="20" style="61" hidden="1" customWidth="1"/>
    <col min="39" max="39" width="9.5703125" style="61" customWidth="1"/>
    <col min="40" max="40" width="34.7109375" style="31" hidden="1" customWidth="1"/>
    <col min="41" max="41" width="21" style="31" hidden="1" customWidth="1"/>
    <col min="42" max="42" width="7.140625" style="31" customWidth="1"/>
    <col min="43" max="43" width="6.7109375" style="31" customWidth="1"/>
    <col min="44" max="44" width="17.42578125" style="31" customWidth="1"/>
    <col min="45" max="45" width="18.28515625" style="31" customWidth="1"/>
    <col min="46" max="46" width="27" style="31" customWidth="1"/>
    <col min="47" max="47" width="20.7109375" style="31" customWidth="1"/>
    <col min="48" max="49" width="14.7109375" style="31" customWidth="1"/>
    <col min="50" max="50" width="12.7109375" style="31" customWidth="1"/>
    <col min="51" max="51" width="11.7109375" style="31" bestFit="1" customWidth="1"/>
    <col min="52" max="52" width="77" style="31" customWidth="1"/>
    <col min="53" max="53" width="19.42578125" style="31" customWidth="1"/>
    <col min="54" max="54" width="189.7109375" style="31" customWidth="1"/>
    <col min="55" max="55" width="16.28515625" style="31" customWidth="1"/>
    <col min="56" max="56" width="34.140625" style="31" customWidth="1"/>
    <col min="57" max="57" width="10.85546875" style="31"/>
    <col min="58" max="58" width="18.5703125" style="31" customWidth="1"/>
    <col min="59" max="289" width="10.85546875" style="31"/>
    <col min="290" max="290" width="15.7109375" style="31" customWidth="1"/>
    <col min="291" max="291" width="10.28515625" style="31" customWidth="1"/>
    <col min="292" max="292" width="16.42578125" style="31" customWidth="1"/>
    <col min="293" max="293" width="18.140625" style="31" customWidth="1"/>
    <col min="294" max="294" width="26.7109375" style="31" customWidth="1"/>
    <col min="295" max="296" width="11.42578125" style="31" customWidth="1"/>
    <col min="297" max="297" width="14.28515625" style="31" customWidth="1"/>
    <col min="298" max="298" width="25" style="31" customWidth="1"/>
    <col min="299" max="300" width="11.42578125" style="31" customWidth="1"/>
    <col min="301" max="301" width="19.7109375" style="31" customWidth="1"/>
    <col min="302" max="302" width="11.42578125" style="31" customWidth="1"/>
    <col min="303" max="303" width="14.7109375" style="31" customWidth="1"/>
    <col min="304" max="310" width="11.42578125" style="31" customWidth="1"/>
    <col min="311" max="311" width="33.5703125" style="31" customWidth="1"/>
    <col min="312" max="545" width="10.85546875" style="31"/>
    <col min="546" max="546" width="15.7109375" style="31" customWidth="1"/>
    <col min="547" max="547" width="10.28515625" style="31" customWidth="1"/>
    <col min="548" max="548" width="16.42578125" style="31" customWidth="1"/>
    <col min="549" max="549" width="18.140625" style="31" customWidth="1"/>
    <col min="550" max="550" width="26.7109375" style="31" customWidth="1"/>
    <col min="551" max="552" width="11.42578125" style="31" customWidth="1"/>
    <col min="553" max="553" width="14.28515625" style="31" customWidth="1"/>
    <col min="554" max="554" width="25" style="31" customWidth="1"/>
    <col min="555" max="556" width="11.42578125" style="31" customWidth="1"/>
    <col min="557" max="557" width="19.7109375" style="31" customWidth="1"/>
    <col min="558" max="558" width="11.42578125" style="31" customWidth="1"/>
    <col min="559" max="559" width="14.7109375" style="31" customWidth="1"/>
    <col min="560" max="566" width="11.42578125" style="31" customWidth="1"/>
    <col min="567" max="567" width="33.5703125" style="31" customWidth="1"/>
    <col min="568" max="801" width="10.85546875" style="31"/>
    <col min="802" max="802" width="15.7109375" style="31" customWidth="1"/>
    <col min="803" max="803" width="10.28515625" style="31" customWidth="1"/>
    <col min="804" max="804" width="16.42578125" style="31" customWidth="1"/>
    <col min="805" max="805" width="18.140625" style="31" customWidth="1"/>
    <col min="806" max="806" width="26.7109375" style="31" customWidth="1"/>
    <col min="807" max="808" width="11.42578125" style="31" customWidth="1"/>
    <col min="809" max="809" width="14.28515625" style="31" customWidth="1"/>
    <col min="810" max="810" width="25" style="31" customWidth="1"/>
    <col min="811" max="812" width="11.42578125" style="31" customWidth="1"/>
    <col min="813" max="813" width="19.7109375" style="31" customWidth="1"/>
    <col min="814" max="814" width="11.42578125" style="31" customWidth="1"/>
    <col min="815" max="815" width="14.7109375" style="31" customWidth="1"/>
    <col min="816" max="822" width="11.42578125" style="31" customWidth="1"/>
    <col min="823" max="823" width="33.5703125" style="31" customWidth="1"/>
    <col min="824" max="1057" width="10.85546875" style="31"/>
    <col min="1058" max="1058" width="15.7109375" style="31" customWidth="1"/>
    <col min="1059" max="1059" width="10.28515625" style="31" customWidth="1"/>
    <col min="1060" max="1060" width="16.42578125" style="31" customWidth="1"/>
    <col min="1061" max="1061" width="18.140625" style="31" customWidth="1"/>
    <col min="1062" max="1062" width="26.7109375" style="31" customWidth="1"/>
    <col min="1063" max="1064" width="11.42578125" style="31" customWidth="1"/>
    <col min="1065" max="1065" width="14.28515625" style="31" customWidth="1"/>
    <col min="1066" max="1066" width="25" style="31" customWidth="1"/>
    <col min="1067" max="1068" width="11.42578125" style="31" customWidth="1"/>
    <col min="1069" max="1069" width="19.7109375" style="31" customWidth="1"/>
    <col min="1070" max="1070" width="11.42578125" style="31" customWidth="1"/>
    <col min="1071" max="1071" width="14.7109375" style="31" customWidth="1"/>
    <col min="1072" max="1078" width="11.42578125" style="31" customWidth="1"/>
    <col min="1079" max="1079" width="33.5703125" style="31" customWidth="1"/>
    <col min="1080" max="1313" width="10.85546875" style="31"/>
    <col min="1314" max="1314" width="15.7109375" style="31" customWidth="1"/>
    <col min="1315" max="1315" width="10.28515625" style="31" customWidth="1"/>
    <col min="1316" max="1316" width="16.42578125" style="31" customWidth="1"/>
    <col min="1317" max="1317" width="18.140625" style="31" customWidth="1"/>
    <col min="1318" max="1318" width="26.7109375" style="31" customWidth="1"/>
    <col min="1319" max="1320" width="11.42578125" style="31" customWidth="1"/>
    <col min="1321" max="1321" width="14.28515625" style="31" customWidth="1"/>
    <col min="1322" max="1322" width="25" style="31" customWidth="1"/>
    <col min="1323" max="1324" width="11.42578125" style="31" customWidth="1"/>
    <col min="1325" max="1325" width="19.7109375" style="31" customWidth="1"/>
    <col min="1326" max="1326" width="11.42578125" style="31" customWidth="1"/>
    <col min="1327" max="1327" width="14.7109375" style="31" customWidth="1"/>
    <col min="1328" max="1334" width="11.42578125" style="31" customWidth="1"/>
    <col min="1335" max="1335" width="33.5703125" style="31" customWidth="1"/>
    <col min="1336" max="1569" width="10.85546875" style="31"/>
    <col min="1570" max="1570" width="15.7109375" style="31" customWidth="1"/>
    <col min="1571" max="1571" width="10.28515625" style="31" customWidth="1"/>
    <col min="1572" max="1572" width="16.42578125" style="31" customWidth="1"/>
    <col min="1573" max="1573" width="18.140625" style="31" customWidth="1"/>
    <col min="1574" max="1574" width="26.7109375" style="31" customWidth="1"/>
    <col min="1575" max="1576" width="11.42578125" style="31" customWidth="1"/>
    <col min="1577" max="1577" width="14.28515625" style="31" customWidth="1"/>
    <col min="1578" max="1578" width="25" style="31" customWidth="1"/>
    <col min="1579" max="1580" width="11.42578125" style="31" customWidth="1"/>
    <col min="1581" max="1581" width="19.7109375" style="31" customWidth="1"/>
    <col min="1582" max="1582" width="11.42578125" style="31" customWidth="1"/>
    <col min="1583" max="1583" width="14.7109375" style="31" customWidth="1"/>
    <col min="1584" max="1590" width="11.42578125" style="31" customWidth="1"/>
    <col min="1591" max="1591" width="33.5703125" style="31" customWidth="1"/>
    <col min="1592" max="1825" width="10.85546875" style="31"/>
    <col min="1826" max="1826" width="15.7109375" style="31" customWidth="1"/>
    <col min="1827" max="1827" width="10.28515625" style="31" customWidth="1"/>
    <col min="1828" max="1828" width="16.42578125" style="31" customWidth="1"/>
    <col min="1829" max="1829" width="18.140625" style="31" customWidth="1"/>
    <col min="1830" max="1830" width="26.7109375" style="31" customWidth="1"/>
    <col min="1831" max="1832" width="11.42578125" style="31" customWidth="1"/>
    <col min="1833" max="1833" width="14.28515625" style="31" customWidth="1"/>
    <col min="1834" max="1834" width="25" style="31" customWidth="1"/>
    <col min="1835" max="1836" width="11.42578125" style="31" customWidth="1"/>
    <col min="1837" max="1837" width="19.7109375" style="31" customWidth="1"/>
    <col min="1838" max="1838" width="11.42578125" style="31" customWidth="1"/>
    <col min="1839" max="1839" width="14.7109375" style="31" customWidth="1"/>
    <col min="1840" max="1846" width="11.42578125" style="31" customWidth="1"/>
    <col min="1847" max="1847" width="33.5703125" style="31" customWidth="1"/>
    <col min="1848" max="2081" width="10.85546875" style="31"/>
    <col min="2082" max="2082" width="15.7109375" style="31" customWidth="1"/>
    <col min="2083" max="2083" width="10.28515625" style="31" customWidth="1"/>
    <col min="2084" max="2084" width="16.42578125" style="31" customWidth="1"/>
    <col min="2085" max="2085" width="18.140625" style="31" customWidth="1"/>
    <col min="2086" max="2086" width="26.7109375" style="31" customWidth="1"/>
    <col min="2087" max="2088" width="11.42578125" style="31" customWidth="1"/>
    <col min="2089" max="2089" width="14.28515625" style="31" customWidth="1"/>
    <col min="2090" max="2090" width="25" style="31" customWidth="1"/>
    <col min="2091" max="2092" width="11.42578125" style="31" customWidth="1"/>
    <col min="2093" max="2093" width="19.7109375" style="31" customWidth="1"/>
    <col min="2094" max="2094" width="11.42578125" style="31" customWidth="1"/>
    <col min="2095" max="2095" width="14.7109375" style="31" customWidth="1"/>
    <col min="2096" max="2102" width="11.42578125" style="31" customWidth="1"/>
    <col min="2103" max="2103" width="33.5703125" style="31" customWidth="1"/>
    <col min="2104" max="2337" width="10.85546875" style="31"/>
    <col min="2338" max="2338" width="15.7109375" style="31" customWidth="1"/>
    <col min="2339" max="2339" width="10.28515625" style="31" customWidth="1"/>
    <col min="2340" max="2340" width="16.42578125" style="31" customWidth="1"/>
    <col min="2341" max="2341" width="18.140625" style="31" customWidth="1"/>
    <col min="2342" max="2342" width="26.7109375" style="31" customWidth="1"/>
    <col min="2343" max="2344" width="11.42578125" style="31" customWidth="1"/>
    <col min="2345" max="2345" width="14.28515625" style="31" customWidth="1"/>
    <col min="2346" max="2346" width="25" style="31" customWidth="1"/>
    <col min="2347" max="2348" width="11.42578125" style="31" customWidth="1"/>
    <col min="2349" max="2349" width="19.7109375" style="31" customWidth="1"/>
    <col min="2350" max="2350" width="11.42578125" style="31" customWidth="1"/>
    <col min="2351" max="2351" width="14.7109375" style="31" customWidth="1"/>
    <col min="2352" max="2358" width="11.42578125" style="31" customWidth="1"/>
    <col min="2359" max="2359" width="33.5703125" style="31" customWidth="1"/>
    <col min="2360" max="2593" width="10.85546875" style="31"/>
    <col min="2594" max="2594" width="15.7109375" style="31" customWidth="1"/>
    <col min="2595" max="2595" width="10.28515625" style="31" customWidth="1"/>
    <col min="2596" max="2596" width="16.42578125" style="31" customWidth="1"/>
    <col min="2597" max="2597" width="18.140625" style="31" customWidth="1"/>
    <col min="2598" max="2598" width="26.7109375" style="31" customWidth="1"/>
    <col min="2599" max="2600" width="11.42578125" style="31" customWidth="1"/>
    <col min="2601" max="2601" width="14.28515625" style="31" customWidth="1"/>
    <col min="2602" max="2602" width="25" style="31" customWidth="1"/>
    <col min="2603" max="2604" width="11.42578125" style="31" customWidth="1"/>
    <col min="2605" max="2605" width="19.7109375" style="31" customWidth="1"/>
    <col min="2606" max="2606" width="11.42578125" style="31" customWidth="1"/>
    <col min="2607" max="2607" width="14.7109375" style="31" customWidth="1"/>
    <col min="2608" max="2614" width="11.42578125" style="31" customWidth="1"/>
    <col min="2615" max="2615" width="33.5703125" style="31" customWidth="1"/>
    <col min="2616" max="2849" width="10.85546875" style="31"/>
    <col min="2850" max="2850" width="15.7109375" style="31" customWidth="1"/>
    <col min="2851" max="2851" width="10.28515625" style="31" customWidth="1"/>
    <col min="2852" max="2852" width="16.42578125" style="31" customWidth="1"/>
    <col min="2853" max="2853" width="18.140625" style="31" customWidth="1"/>
    <col min="2854" max="2854" width="26.7109375" style="31" customWidth="1"/>
    <col min="2855" max="2856" width="11.42578125" style="31" customWidth="1"/>
    <col min="2857" max="2857" width="14.28515625" style="31" customWidth="1"/>
    <col min="2858" max="2858" width="25" style="31" customWidth="1"/>
    <col min="2859" max="2860" width="11.42578125" style="31" customWidth="1"/>
    <col min="2861" max="2861" width="19.7109375" style="31" customWidth="1"/>
    <col min="2862" max="2862" width="11.42578125" style="31" customWidth="1"/>
    <col min="2863" max="2863" width="14.7109375" style="31" customWidth="1"/>
    <col min="2864" max="2870" width="11.42578125" style="31" customWidth="1"/>
    <col min="2871" max="2871" width="33.5703125" style="31" customWidth="1"/>
    <col min="2872" max="3105" width="10.85546875" style="31"/>
    <col min="3106" max="3106" width="15.7109375" style="31" customWidth="1"/>
    <col min="3107" max="3107" width="10.28515625" style="31" customWidth="1"/>
    <col min="3108" max="3108" width="16.42578125" style="31" customWidth="1"/>
    <col min="3109" max="3109" width="18.140625" style="31" customWidth="1"/>
    <col min="3110" max="3110" width="26.7109375" style="31" customWidth="1"/>
    <col min="3111" max="3112" width="11.42578125" style="31" customWidth="1"/>
    <col min="3113" max="3113" width="14.28515625" style="31" customWidth="1"/>
    <col min="3114" max="3114" width="25" style="31" customWidth="1"/>
    <col min="3115" max="3116" width="11.42578125" style="31" customWidth="1"/>
    <col min="3117" max="3117" width="19.7109375" style="31" customWidth="1"/>
    <col min="3118" max="3118" width="11.42578125" style="31" customWidth="1"/>
    <col min="3119" max="3119" width="14.7109375" style="31" customWidth="1"/>
    <col min="3120" max="3126" width="11.42578125" style="31" customWidth="1"/>
    <col min="3127" max="3127" width="33.5703125" style="31" customWidth="1"/>
    <col min="3128" max="3361" width="10.85546875" style="31"/>
    <col min="3362" max="3362" width="15.7109375" style="31" customWidth="1"/>
    <col min="3363" max="3363" width="10.28515625" style="31" customWidth="1"/>
    <col min="3364" max="3364" width="16.42578125" style="31" customWidth="1"/>
    <col min="3365" max="3365" width="18.140625" style="31" customWidth="1"/>
    <col min="3366" max="3366" width="26.7109375" style="31" customWidth="1"/>
    <col min="3367" max="3368" width="11.42578125" style="31" customWidth="1"/>
    <col min="3369" max="3369" width="14.28515625" style="31" customWidth="1"/>
    <col min="3370" max="3370" width="25" style="31" customWidth="1"/>
    <col min="3371" max="3372" width="11.42578125" style="31" customWidth="1"/>
    <col min="3373" max="3373" width="19.7109375" style="31" customWidth="1"/>
    <col min="3374" max="3374" width="11.42578125" style="31" customWidth="1"/>
    <col min="3375" max="3375" width="14.7109375" style="31" customWidth="1"/>
    <col min="3376" max="3382" width="11.42578125" style="31" customWidth="1"/>
    <col min="3383" max="3383" width="33.5703125" style="31" customWidth="1"/>
    <col min="3384" max="3617" width="10.85546875" style="31"/>
    <col min="3618" max="3618" width="15.7109375" style="31" customWidth="1"/>
    <col min="3619" max="3619" width="10.28515625" style="31" customWidth="1"/>
    <col min="3620" max="3620" width="16.42578125" style="31" customWidth="1"/>
    <col min="3621" max="3621" width="18.140625" style="31" customWidth="1"/>
    <col min="3622" max="3622" width="26.7109375" style="31" customWidth="1"/>
    <col min="3623" max="3624" width="11.42578125" style="31" customWidth="1"/>
    <col min="3625" max="3625" width="14.28515625" style="31" customWidth="1"/>
    <col min="3626" max="3626" width="25" style="31" customWidth="1"/>
    <col min="3627" max="3628" width="11.42578125" style="31" customWidth="1"/>
    <col min="3629" max="3629" width="19.7109375" style="31" customWidth="1"/>
    <col min="3630" max="3630" width="11.42578125" style="31" customWidth="1"/>
    <col min="3631" max="3631" width="14.7109375" style="31" customWidth="1"/>
    <col min="3632" max="3638" width="11.42578125" style="31" customWidth="1"/>
    <col min="3639" max="3639" width="33.5703125" style="31" customWidth="1"/>
    <col min="3640" max="3873" width="10.85546875" style="31"/>
    <col min="3874" max="3874" width="15.7109375" style="31" customWidth="1"/>
    <col min="3875" max="3875" width="10.28515625" style="31" customWidth="1"/>
    <col min="3876" max="3876" width="16.42578125" style="31" customWidth="1"/>
    <col min="3877" max="3877" width="18.140625" style="31" customWidth="1"/>
    <col min="3878" max="3878" width="26.7109375" style="31" customWidth="1"/>
    <col min="3879" max="3880" width="11.42578125" style="31" customWidth="1"/>
    <col min="3881" max="3881" width="14.28515625" style="31" customWidth="1"/>
    <col min="3882" max="3882" width="25" style="31" customWidth="1"/>
    <col min="3883" max="3884" width="11.42578125" style="31" customWidth="1"/>
    <col min="3885" max="3885" width="19.7109375" style="31" customWidth="1"/>
    <col min="3886" max="3886" width="11.42578125" style="31" customWidth="1"/>
    <col min="3887" max="3887" width="14.7109375" style="31" customWidth="1"/>
    <col min="3888" max="3894" width="11.42578125" style="31" customWidth="1"/>
    <col min="3895" max="3895" width="33.5703125" style="31" customWidth="1"/>
    <col min="3896" max="4129" width="10.85546875" style="31"/>
    <col min="4130" max="4130" width="15.7109375" style="31" customWidth="1"/>
    <col min="4131" max="4131" width="10.28515625" style="31" customWidth="1"/>
    <col min="4132" max="4132" width="16.42578125" style="31" customWidth="1"/>
    <col min="4133" max="4133" width="18.140625" style="31" customWidth="1"/>
    <col min="4134" max="4134" width="26.7109375" style="31" customWidth="1"/>
    <col min="4135" max="4136" width="11.42578125" style="31" customWidth="1"/>
    <col min="4137" max="4137" width="14.28515625" style="31" customWidth="1"/>
    <col min="4138" max="4138" width="25" style="31" customWidth="1"/>
    <col min="4139" max="4140" width="11.42578125" style="31" customWidth="1"/>
    <col min="4141" max="4141" width="19.7109375" style="31" customWidth="1"/>
    <col min="4142" max="4142" width="11.42578125" style="31" customWidth="1"/>
    <col min="4143" max="4143" width="14.7109375" style="31" customWidth="1"/>
    <col min="4144" max="4150" width="11.42578125" style="31" customWidth="1"/>
    <col min="4151" max="4151" width="33.5703125" style="31" customWidth="1"/>
    <col min="4152" max="4385" width="10.85546875" style="31"/>
    <col min="4386" max="4386" width="15.7109375" style="31" customWidth="1"/>
    <col min="4387" max="4387" width="10.28515625" style="31" customWidth="1"/>
    <col min="4388" max="4388" width="16.42578125" style="31" customWidth="1"/>
    <col min="4389" max="4389" width="18.140625" style="31" customWidth="1"/>
    <col min="4390" max="4390" width="26.7109375" style="31" customWidth="1"/>
    <col min="4391" max="4392" width="11.42578125" style="31" customWidth="1"/>
    <col min="4393" max="4393" width="14.28515625" style="31" customWidth="1"/>
    <col min="4394" max="4394" width="25" style="31" customWidth="1"/>
    <col min="4395" max="4396" width="11.42578125" style="31" customWidth="1"/>
    <col min="4397" max="4397" width="19.7109375" style="31" customWidth="1"/>
    <col min="4398" max="4398" width="11.42578125" style="31" customWidth="1"/>
    <col min="4399" max="4399" width="14.7109375" style="31" customWidth="1"/>
    <col min="4400" max="4406" width="11.42578125" style="31" customWidth="1"/>
    <col min="4407" max="4407" width="33.5703125" style="31" customWidth="1"/>
    <col min="4408" max="4641" width="10.85546875" style="31"/>
    <col min="4642" max="4642" width="15.7109375" style="31" customWidth="1"/>
    <col min="4643" max="4643" width="10.28515625" style="31" customWidth="1"/>
    <col min="4644" max="4644" width="16.42578125" style="31" customWidth="1"/>
    <col min="4645" max="4645" width="18.140625" style="31" customWidth="1"/>
    <col min="4646" max="4646" width="26.7109375" style="31" customWidth="1"/>
    <col min="4647" max="4648" width="11.42578125" style="31" customWidth="1"/>
    <col min="4649" max="4649" width="14.28515625" style="31" customWidth="1"/>
    <col min="4650" max="4650" width="25" style="31" customWidth="1"/>
    <col min="4651" max="4652" width="11.42578125" style="31" customWidth="1"/>
    <col min="4653" max="4653" width="19.7109375" style="31" customWidth="1"/>
    <col min="4654" max="4654" width="11.42578125" style="31" customWidth="1"/>
    <col min="4655" max="4655" width="14.7109375" style="31" customWidth="1"/>
    <col min="4656" max="4662" width="11.42578125" style="31" customWidth="1"/>
    <col min="4663" max="4663" width="33.5703125" style="31" customWidth="1"/>
    <col min="4664" max="4897" width="10.85546875" style="31"/>
    <col min="4898" max="4898" width="15.7109375" style="31" customWidth="1"/>
    <col min="4899" max="4899" width="10.28515625" style="31" customWidth="1"/>
    <col min="4900" max="4900" width="16.42578125" style="31" customWidth="1"/>
    <col min="4901" max="4901" width="18.140625" style="31" customWidth="1"/>
    <col min="4902" max="4902" width="26.7109375" style="31" customWidth="1"/>
    <col min="4903" max="4904" width="11.42578125" style="31" customWidth="1"/>
    <col min="4905" max="4905" width="14.28515625" style="31" customWidth="1"/>
    <col min="4906" max="4906" width="25" style="31" customWidth="1"/>
    <col min="4907" max="4908" width="11.42578125" style="31" customWidth="1"/>
    <col min="4909" max="4909" width="19.7109375" style="31" customWidth="1"/>
    <col min="4910" max="4910" width="11.42578125" style="31" customWidth="1"/>
    <col min="4911" max="4911" width="14.7109375" style="31" customWidth="1"/>
    <col min="4912" max="4918" width="11.42578125" style="31" customWidth="1"/>
    <col min="4919" max="4919" width="33.5703125" style="31" customWidth="1"/>
    <col min="4920" max="5153" width="10.85546875" style="31"/>
    <col min="5154" max="5154" width="15.7109375" style="31" customWidth="1"/>
    <col min="5155" max="5155" width="10.28515625" style="31" customWidth="1"/>
    <col min="5156" max="5156" width="16.42578125" style="31" customWidth="1"/>
    <col min="5157" max="5157" width="18.140625" style="31" customWidth="1"/>
    <col min="5158" max="5158" width="26.7109375" style="31" customWidth="1"/>
    <col min="5159" max="5160" width="11.42578125" style="31" customWidth="1"/>
    <col min="5161" max="5161" width="14.28515625" style="31" customWidth="1"/>
    <col min="5162" max="5162" width="25" style="31" customWidth="1"/>
    <col min="5163" max="5164" width="11.42578125" style="31" customWidth="1"/>
    <col min="5165" max="5165" width="19.7109375" style="31" customWidth="1"/>
    <col min="5166" max="5166" width="11.42578125" style="31" customWidth="1"/>
    <col min="5167" max="5167" width="14.7109375" style="31" customWidth="1"/>
    <col min="5168" max="5174" width="11.42578125" style="31" customWidth="1"/>
    <col min="5175" max="5175" width="33.5703125" style="31" customWidth="1"/>
    <col min="5176" max="5409" width="10.85546875" style="31"/>
    <col min="5410" max="5410" width="15.7109375" style="31" customWidth="1"/>
    <col min="5411" max="5411" width="10.28515625" style="31" customWidth="1"/>
    <col min="5412" max="5412" width="16.42578125" style="31" customWidth="1"/>
    <col min="5413" max="5413" width="18.140625" style="31" customWidth="1"/>
    <col min="5414" max="5414" width="26.7109375" style="31" customWidth="1"/>
    <col min="5415" max="5416" width="11.42578125" style="31" customWidth="1"/>
    <col min="5417" max="5417" width="14.28515625" style="31" customWidth="1"/>
    <col min="5418" max="5418" width="25" style="31" customWidth="1"/>
    <col min="5419" max="5420" width="11.42578125" style="31" customWidth="1"/>
    <col min="5421" max="5421" width="19.7109375" style="31" customWidth="1"/>
    <col min="5422" max="5422" width="11.42578125" style="31" customWidth="1"/>
    <col min="5423" max="5423" width="14.7109375" style="31" customWidth="1"/>
    <col min="5424" max="5430" width="11.42578125" style="31" customWidth="1"/>
    <col min="5431" max="5431" width="33.5703125" style="31" customWidth="1"/>
    <col min="5432" max="5665" width="10.85546875" style="31"/>
    <col min="5666" max="5666" width="15.7109375" style="31" customWidth="1"/>
    <col min="5667" max="5667" width="10.28515625" style="31" customWidth="1"/>
    <col min="5668" max="5668" width="16.42578125" style="31" customWidth="1"/>
    <col min="5669" max="5669" width="18.140625" style="31" customWidth="1"/>
    <col min="5670" max="5670" width="26.7109375" style="31" customWidth="1"/>
    <col min="5671" max="5672" width="11.42578125" style="31" customWidth="1"/>
    <col min="5673" max="5673" width="14.28515625" style="31" customWidth="1"/>
    <col min="5674" max="5674" width="25" style="31" customWidth="1"/>
    <col min="5675" max="5676" width="11.42578125" style="31" customWidth="1"/>
    <col min="5677" max="5677" width="19.7109375" style="31" customWidth="1"/>
    <col min="5678" max="5678" width="11.42578125" style="31" customWidth="1"/>
    <col min="5679" max="5679" width="14.7109375" style="31" customWidth="1"/>
    <col min="5680" max="5686" width="11.42578125" style="31" customWidth="1"/>
    <col min="5687" max="5687" width="33.5703125" style="31" customWidth="1"/>
    <col min="5688" max="5921" width="10.85546875" style="31"/>
    <col min="5922" max="5922" width="15.7109375" style="31" customWidth="1"/>
    <col min="5923" max="5923" width="10.28515625" style="31" customWidth="1"/>
    <col min="5924" max="5924" width="16.42578125" style="31" customWidth="1"/>
    <col min="5925" max="5925" width="18.140625" style="31" customWidth="1"/>
    <col min="5926" max="5926" width="26.7109375" style="31" customWidth="1"/>
    <col min="5927" max="5928" width="11.42578125" style="31" customWidth="1"/>
    <col min="5929" max="5929" width="14.28515625" style="31" customWidth="1"/>
    <col min="5930" max="5930" width="25" style="31" customWidth="1"/>
    <col min="5931" max="5932" width="11.42578125" style="31" customWidth="1"/>
    <col min="5933" max="5933" width="19.7109375" style="31" customWidth="1"/>
    <col min="5934" max="5934" width="11.42578125" style="31" customWidth="1"/>
    <col min="5935" max="5935" width="14.7109375" style="31" customWidth="1"/>
    <col min="5936" max="5942" width="11.42578125" style="31" customWidth="1"/>
    <col min="5943" max="5943" width="33.5703125" style="31" customWidth="1"/>
    <col min="5944" max="6177" width="10.85546875" style="31"/>
    <col min="6178" max="6178" width="15.7109375" style="31" customWidth="1"/>
    <col min="6179" max="6179" width="10.28515625" style="31" customWidth="1"/>
    <col min="6180" max="6180" width="16.42578125" style="31" customWidth="1"/>
    <col min="6181" max="6181" width="18.140625" style="31" customWidth="1"/>
    <col min="6182" max="6182" width="26.7109375" style="31" customWidth="1"/>
    <col min="6183" max="6184" width="11.42578125" style="31" customWidth="1"/>
    <col min="6185" max="6185" width="14.28515625" style="31" customWidth="1"/>
    <col min="6186" max="6186" width="25" style="31" customWidth="1"/>
    <col min="6187" max="6188" width="11.42578125" style="31" customWidth="1"/>
    <col min="6189" max="6189" width="19.7109375" style="31" customWidth="1"/>
    <col min="6190" max="6190" width="11.42578125" style="31" customWidth="1"/>
    <col min="6191" max="6191" width="14.7109375" style="31" customWidth="1"/>
    <col min="6192" max="6198" width="11.42578125" style="31" customWidth="1"/>
    <col min="6199" max="6199" width="33.5703125" style="31" customWidth="1"/>
    <col min="6200" max="6433" width="10.85546875" style="31"/>
    <col min="6434" max="6434" width="15.7109375" style="31" customWidth="1"/>
    <col min="6435" max="6435" width="10.28515625" style="31" customWidth="1"/>
    <col min="6436" max="6436" width="16.42578125" style="31" customWidth="1"/>
    <col min="6437" max="6437" width="18.140625" style="31" customWidth="1"/>
    <col min="6438" max="6438" width="26.7109375" style="31" customWidth="1"/>
    <col min="6439" max="6440" width="11.42578125" style="31" customWidth="1"/>
    <col min="6441" max="6441" width="14.28515625" style="31" customWidth="1"/>
    <col min="6442" max="6442" width="25" style="31" customWidth="1"/>
    <col min="6443" max="6444" width="11.42578125" style="31" customWidth="1"/>
    <col min="6445" max="6445" width="19.7109375" style="31" customWidth="1"/>
    <col min="6446" max="6446" width="11.42578125" style="31" customWidth="1"/>
    <col min="6447" max="6447" width="14.7109375" style="31" customWidth="1"/>
    <col min="6448" max="6454" width="11.42578125" style="31" customWidth="1"/>
    <col min="6455" max="6455" width="33.5703125" style="31" customWidth="1"/>
    <col min="6456" max="6689" width="10.85546875" style="31"/>
    <col min="6690" max="6690" width="15.7109375" style="31" customWidth="1"/>
    <col min="6691" max="6691" width="10.28515625" style="31" customWidth="1"/>
    <col min="6692" max="6692" width="16.42578125" style="31" customWidth="1"/>
    <col min="6693" max="6693" width="18.140625" style="31" customWidth="1"/>
    <col min="6694" max="6694" width="26.7109375" style="31" customWidth="1"/>
    <col min="6695" max="6696" width="11.42578125" style="31" customWidth="1"/>
    <col min="6697" max="6697" width="14.28515625" style="31" customWidth="1"/>
    <col min="6698" max="6698" width="25" style="31" customWidth="1"/>
    <col min="6699" max="6700" width="11.42578125" style="31" customWidth="1"/>
    <col min="6701" max="6701" width="19.7109375" style="31" customWidth="1"/>
    <col min="6702" max="6702" width="11.42578125" style="31" customWidth="1"/>
    <col min="6703" max="6703" width="14.7109375" style="31" customWidth="1"/>
    <col min="6704" max="6710" width="11.42578125" style="31" customWidth="1"/>
    <col min="6711" max="6711" width="33.5703125" style="31" customWidth="1"/>
    <col min="6712" max="6945" width="10.85546875" style="31"/>
    <col min="6946" max="6946" width="15.7109375" style="31" customWidth="1"/>
    <col min="6947" max="6947" width="10.28515625" style="31" customWidth="1"/>
    <col min="6948" max="6948" width="16.42578125" style="31" customWidth="1"/>
    <col min="6949" max="6949" width="18.140625" style="31" customWidth="1"/>
    <col min="6950" max="6950" width="26.7109375" style="31" customWidth="1"/>
    <col min="6951" max="6952" width="11.42578125" style="31" customWidth="1"/>
    <col min="6953" max="6953" width="14.28515625" style="31" customWidth="1"/>
    <col min="6954" max="6954" width="25" style="31" customWidth="1"/>
    <col min="6955" max="6956" width="11.42578125" style="31" customWidth="1"/>
    <col min="6957" max="6957" width="19.7109375" style="31" customWidth="1"/>
    <col min="6958" max="6958" width="11.42578125" style="31" customWidth="1"/>
    <col min="6959" max="6959" width="14.7109375" style="31" customWidth="1"/>
    <col min="6960" max="6966" width="11.42578125" style="31" customWidth="1"/>
    <col min="6967" max="6967" width="33.5703125" style="31" customWidth="1"/>
    <col min="6968" max="7201" width="10.85546875" style="31"/>
    <col min="7202" max="7202" width="15.7109375" style="31" customWidth="1"/>
    <col min="7203" max="7203" width="10.28515625" style="31" customWidth="1"/>
    <col min="7204" max="7204" width="16.42578125" style="31" customWidth="1"/>
    <col min="7205" max="7205" width="18.140625" style="31" customWidth="1"/>
    <col min="7206" max="7206" width="26.7109375" style="31" customWidth="1"/>
    <col min="7207" max="7208" width="11.42578125" style="31" customWidth="1"/>
    <col min="7209" max="7209" width="14.28515625" style="31" customWidth="1"/>
    <col min="7210" max="7210" width="25" style="31" customWidth="1"/>
    <col min="7211" max="7212" width="11.42578125" style="31" customWidth="1"/>
    <col min="7213" max="7213" width="19.7109375" style="31" customWidth="1"/>
    <col min="7214" max="7214" width="11.42578125" style="31" customWidth="1"/>
    <col min="7215" max="7215" width="14.7109375" style="31" customWidth="1"/>
    <col min="7216" max="7222" width="11.42578125" style="31" customWidth="1"/>
    <col min="7223" max="7223" width="33.5703125" style="31" customWidth="1"/>
    <col min="7224" max="7457" width="10.85546875" style="31"/>
    <col min="7458" max="7458" width="15.7109375" style="31" customWidth="1"/>
    <col min="7459" max="7459" width="10.28515625" style="31" customWidth="1"/>
    <col min="7460" max="7460" width="16.42578125" style="31" customWidth="1"/>
    <col min="7461" max="7461" width="18.140625" style="31" customWidth="1"/>
    <col min="7462" max="7462" width="26.7109375" style="31" customWidth="1"/>
    <col min="7463" max="7464" width="11.42578125" style="31" customWidth="1"/>
    <col min="7465" max="7465" width="14.28515625" style="31" customWidth="1"/>
    <col min="7466" max="7466" width="25" style="31" customWidth="1"/>
    <col min="7467" max="7468" width="11.42578125" style="31" customWidth="1"/>
    <col min="7469" max="7469" width="19.7109375" style="31" customWidth="1"/>
    <col min="7470" max="7470" width="11.42578125" style="31" customWidth="1"/>
    <col min="7471" max="7471" width="14.7109375" style="31" customWidth="1"/>
    <col min="7472" max="7478" width="11.42578125" style="31" customWidth="1"/>
    <col min="7479" max="7479" width="33.5703125" style="31" customWidth="1"/>
    <col min="7480" max="7713" width="10.85546875" style="31"/>
    <col min="7714" max="7714" width="15.7109375" style="31" customWidth="1"/>
    <col min="7715" max="7715" width="10.28515625" style="31" customWidth="1"/>
    <col min="7716" max="7716" width="16.42578125" style="31" customWidth="1"/>
    <col min="7717" max="7717" width="18.140625" style="31" customWidth="1"/>
    <col min="7718" max="7718" width="26.7109375" style="31" customWidth="1"/>
    <col min="7719" max="7720" width="11.42578125" style="31" customWidth="1"/>
    <col min="7721" max="7721" width="14.28515625" style="31" customWidth="1"/>
    <col min="7722" max="7722" width="25" style="31" customWidth="1"/>
    <col min="7723" max="7724" width="11.42578125" style="31" customWidth="1"/>
    <col min="7725" max="7725" width="19.7109375" style="31" customWidth="1"/>
    <col min="7726" max="7726" width="11.42578125" style="31" customWidth="1"/>
    <col min="7727" max="7727" width="14.7109375" style="31" customWidth="1"/>
    <col min="7728" max="7734" width="11.42578125" style="31" customWidth="1"/>
    <col min="7735" max="7735" width="33.5703125" style="31" customWidth="1"/>
    <col min="7736" max="7969" width="10.85546875" style="31"/>
    <col min="7970" max="7970" width="15.7109375" style="31" customWidth="1"/>
    <col min="7971" max="7971" width="10.28515625" style="31" customWidth="1"/>
    <col min="7972" max="7972" width="16.42578125" style="31" customWidth="1"/>
    <col min="7973" max="7973" width="18.140625" style="31" customWidth="1"/>
    <col min="7974" max="7974" width="26.7109375" style="31" customWidth="1"/>
    <col min="7975" max="7976" width="11.42578125" style="31" customWidth="1"/>
    <col min="7977" max="7977" width="14.28515625" style="31" customWidth="1"/>
    <col min="7978" max="7978" width="25" style="31" customWidth="1"/>
    <col min="7979" max="7980" width="11.42578125" style="31" customWidth="1"/>
    <col min="7981" max="7981" width="19.7109375" style="31" customWidth="1"/>
    <col min="7982" max="7982" width="11.42578125" style="31" customWidth="1"/>
    <col min="7983" max="7983" width="14.7109375" style="31" customWidth="1"/>
    <col min="7984" max="7990" width="11.42578125" style="31" customWidth="1"/>
    <col min="7991" max="7991" width="33.5703125" style="31" customWidth="1"/>
    <col min="7992" max="8225" width="10.85546875" style="31"/>
    <col min="8226" max="8226" width="15.7109375" style="31" customWidth="1"/>
    <col min="8227" max="8227" width="10.28515625" style="31" customWidth="1"/>
    <col min="8228" max="8228" width="16.42578125" style="31" customWidth="1"/>
    <col min="8229" max="8229" width="18.140625" style="31" customWidth="1"/>
    <col min="8230" max="8230" width="26.7109375" style="31" customWidth="1"/>
    <col min="8231" max="8232" width="11.42578125" style="31" customWidth="1"/>
    <col min="8233" max="8233" width="14.28515625" style="31" customWidth="1"/>
    <col min="8234" max="8234" width="25" style="31" customWidth="1"/>
    <col min="8235" max="8236" width="11.42578125" style="31" customWidth="1"/>
    <col min="8237" max="8237" width="19.7109375" style="31" customWidth="1"/>
    <col min="8238" max="8238" width="11.42578125" style="31" customWidth="1"/>
    <col min="8239" max="8239" width="14.7109375" style="31" customWidth="1"/>
    <col min="8240" max="8246" width="11.42578125" style="31" customWidth="1"/>
    <col min="8247" max="8247" width="33.5703125" style="31" customWidth="1"/>
    <col min="8248" max="8481" width="10.85546875" style="31"/>
    <col min="8482" max="8482" width="15.7109375" style="31" customWidth="1"/>
    <col min="8483" max="8483" width="10.28515625" style="31" customWidth="1"/>
    <col min="8484" max="8484" width="16.42578125" style="31" customWidth="1"/>
    <col min="8485" max="8485" width="18.140625" style="31" customWidth="1"/>
    <col min="8486" max="8486" width="26.7109375" style="31" customWidth="1"/>
    <col min="8487" max="8488" width="11.42578125" style="31" customWidth="1"/>
    <col min="8489" max="8489" width="14.28515625" style="31" customWidth="1"/>
    <col min="8490" max="8490" width="25" style="31" customWidth="1"/>
    <col min="8491" max="8492" width="11.42578125" style="31" customWidth="1"/>
    <col min="8493" max="8493" width="19.7109375" style="31" customWidth="1"/>
    <col min="8494" max="8494" width="11.42578125" style="31" customWidth="1"/>
    <col min="8495" max="8495" width="14.7109375" style="31" customWidth="1"/>
    <col min="8496" max="8502" width="11.42578125" style="31" customWidth="1"/>
    <col min="8503" max="8503" width="33.5703125" style="31" customWidth="1"/>
    <col min="8504" max="8737" width="10.85546875" style="31"/>
    <col min="8738" max="8738" width="15.7109375" style="31" customWidth="1"/>
    <col min="8739" max="8739" width="10.28515625" style="31" customWidth="1"/>
    <col min="8740" max="8740" width="16.42578125" style="31" customWidth="1"/>
    <col min="8741" max="8741" width="18.140625" style="31" customWidth="1"/>
    <col min="8742" max="8742" width="26.7109375" style="31" customWidth="1"/>
    <col min="8743" max="8744" width="11.42578125" style="31" customWidth="1"/>
    <col min="8745" max="8745" width="14.28515625" style="31" customWidth="1"/>
    <col min="8746" max="8746" width="25" style="31" customWidth="1"/>
    <col min="8747" max="8748" width="11.42578125" style="31" customWidth="1"/>
    <col min="8749" max="8749" width="19.7109375" style="31" customWidth="1"/>
    <col min="8750" max="8750" width="11.42578125" style="31" customWidth="1"/>
    <col min="8751" max="8751" width="14.7109375" style="31" customWidth="1"/>
    <col min="8752" max="8758" width="11.42578125" style="31" customWidth="1"/>
    <col min="8759" max="8759" width="33.5703125" style="31" customWidth="1"/>
    <col min="8760" max="8993" width="10.85546875" style="31"/>
    <col min="8994" max="8994" width="15.7109375" style="31" customWidth="1"/>
    <col min="8995" max="8995" width="10.28515625" style="31" customWidth="1"/>
    <col min="8996" max="8996" width="16.42578125" style="31" customWidth="1"/>
    <col min="8997" max="8997" width="18.140625" style="31" customWidth="1"/>
    <col min="8998" max="8998" width="26.7109375" style="31" customWidth="1"/>
    <col min="8999" max="9000" width="11.42578125" style="31" customWidth="1"/>
    <col min="9001" max="9001" width="14.28515625" style="31" customWidth="1"/>
    <col min="9002" max="9002" width="25" style="31" customWidth="1"/>
    <col min="9003" max="9004" width="11.42578125" style="31" customWidth="1"/>
    <col min="9005" max="9005" width="19.7109375" style="31" customWidth="1"/>
    <col min="9006" max="9006" width="11.42578125" style="31" customWidth="1"/>
    <col min="9007" max="9007" width="14.7109375" style="31" customWidth="1"/>
    <col min="9008" max="9014" width="11.42578125" style="31" customWidth="1"/>
    <col min="9015" max="9015" width="33.5703125" style="31" customWidth="1"/>
    <col min="9016" max="9249" width="10.85546875" style="31"/>
    <col min="9250" max="9250" width="15.7109375" style="31" customWidth="1"/>
    <col min="9251" max="9251" width="10.28515625" style="31" customWidth="1"/>
    <col min="9252" max="9252" width="16.42578125" style="31" customWidth="1"/>
    <col min="9253" max="9253" width="18.140625" style="31" customWidth="1"/>
    <col min="9254" max="9254" width="26.7109375" style="31" customWidth="1"/>
    <col min="9255" max="9256" width="11.42578125" style="31" customWidth="1"/>
    <col min="9257" max="9257" width="14.28515625" style="31" customWidth="1"/>
    <col min="9258" max="9258" width="25" style="31" customWidth="1"/>
    <col min="9259" max="9260" width="11.42578125" style="31" customWidth="1"/>
    <col min="9261" max="9261" width="19.7109375" style="31" customWidth="1"/>
    <col min="9262" max="9262" width="11.42578125" style="31" customWidth="1"/>
    <col min="9263" max="9263" width="14.7109375" style="31" customWidth="1"/>
    <col min="9264" max="9270" width="11.42578125" style="31" customWidth="1"/>
    <col min="9271" max="9271" width="33.5703125" style="31" customWidth="1"/>
    <col min="9272" max="9505" width="10.85546875" style="31"/>
    <col min="9506" max="9506" width="15.7109375" style="31" customWidth="1"/>
    <col min="9507" max="9507" width="10.28515625" style="31" customWidth="1"/>
    <col min="9508" max="9508" width="16.42578125" style="31" customWidth="1"/>
    <col min="9509" max="9509" width="18.140625" style="31" customWidth="1"/>
    <col min="9510" max="9510" width="26.7109375" style="31" customWidth="1"/>
    <col min="9511" max="9512" width="11.42578125" style="31" customWidth="1"/>
    <col min="9513" max="9513" width="14.28515625" style="31" customWidth="1"/>
    <col min="9514" max="9514" width="25" style="31" customWidth="1"/>
    <col min="9515" max="9516" width="11.42578125" style="31" customWidth="1"/>
    <col min="9517" max="9517" width="19.7109375" style="31" customWidth="1"/>
    <col min="9518" max="9518" width="11.42578125" style="31" customWidth="1"/>
    <col min="9519" max="9519" width="14.7109375" style="31" customWidth="1"/>
    <col min="9520" max="9526" width="11.42578125" style="31" customWidth="1"/>
    <col min="9527" max="9527" width="33.5703125" style="31" customWidth="1"/>
    <col min="9528" max="9761" width="10.85546875" style="31"/>
    <col min="9762" max="9762" width="15.7109375" style="31" customWidth="1"/>
    <col min="9763" max="9763" width="10.28515625" style="31" customWidth="1"/>
    <col min="9764" max="9764" width="16.42578125" style="31" customWidth="1"/>
    <col min="9765" max="9765" width="18.140625" style="31" customWidth="1"/>
    <col min="9766" max="9766" width="26.7109375" style="31" customWidth="1"/>
    <col min="9767" max="9768" width="11.42578125" style="31" customWidth="1"/>
    <col min="9769" max="9769" width="14.28515625" style="31" customWidth="1"/>
    <col min="9770" max="9770" width="25" style="31" customWidth="1"/>
    <col min="9771" max="9772" width="11.42578125" style="31" customWidth="1"/>
    <col min="9773" max="9773" width="19.7109375" style="31" customWidth="1"/>
    <col min="9774" max="9774" width="11.42578125" style="31" customWidth="1"/>
    <col min="9775" max="9775" width="14.7109375" style="31" customWidth="1"/>
    <col min="9776" max="9782" width="11.42578125" style="31" customWidth="1"/>
    <col min="9783" max="9783" width="33.5703125" style="31" customWidth="1"/>
    <col min="9784" max="10017" width="10.85546875" style="31"/>
    <col min="10018" max="10018" width="15.7109375" style="31" customWidth="1"/>
    <col min="10019" max="10019" width="10.28515625" style="31" customWidth="1"/>
    <col min="10020" max="10020" width="16.42578125" style="31" customWidth="1"/>
    <col min="10021" max="10021" width="18.140625" style="31" customWidth="1"/>
    <col min="10022" max="10022" width="26.7109375" style="31" customWidth="1"/>
    <col min="10023" max="10024" width="11.42578125" style="31" customWidth="1"/>
    <col min="10025" max="10025" width="14.28515625" style="31" customWidth="1"/>
    <col min="10026" max="10026" width="25" style="31" customWidth="1"/>
    <col min="10027" max="10028" width="11.42578125" style="31" customWidth="1"/>
    <col min="10029" max="10029" width="19.7109375" style="31" customWidth="1"/>
    <col min="10030" max="10030" width="11.42578125" style="31" customWidth="1"/>
    <col min="10031" max="10031" width="14.7109375" style="31" customWidth="1"/>
    <col min="10032" max="10038" width="11.42578125" style="31" customWidth="1"/>
    <col min="10039" max="10039" width="33.5703125" style="31" customWidth="1"/>
    <col min="10040" max="10273" width="10.85546875" style="31"/>
    <col min="10274" max="10274" width="15.7109375" style="31" customWidth="1"/>
    <col min="10275" max="10275" width="10.28515625" style="31" customWidth="1"/>
    <col min="10276" max="10276" width="16.42578125" style="31" customWidth="1"/>
    <col min="10277" max="10277" width="18.140625" style="31" customWidth="1"/>
    <col min="10278" max="10278" width="26.7109375" style="31" customWidth="1"/>
    <col min="10279" max="10280" width="11.42578125" style="31" customWidth="1"/>
    <col min="10281" max="10281" width="14.28515625" style="31" customWidth="1"/>
    <col min="10282" max="10282" width="25" style="31" customWidth="1"/>
    <col min="10283" max="10284" width="11.42578125" style="31" customWidth="1"/>
    <col min="10285" max="10285" width="19.7109375" style="31" customWidth="1"/>
    <col min="10286" max="10286" width="11.42578125" style="31" customWidth="1"/>
    <col min="10287" max="10287" width="14.7109375" style="31" customWidth="1"/>
    <col min="10288" max="10294" width="11.42578125" style="31" customWidth="1"/>
    <col min="10295" max="10295" width="33.5703125" style="31" customWidth="1"/>
    <col min="10296" max="10529" width="10.85546875" style="31"/>
    <col min="10530" max="10530" width="15.7109375" style="31" customWidth="1"/>
    <col min="10531" max="10531" width="10.28515625" style="31" customWidth="1"/>
    <col min="10532" max="10532" width="16.42578125" style="31" customWidth="1"/>
    <col min="10533" max="10533" width="18.140625" style="31" customWidth="1"/>
    <col min="10534" max="10534" width="26.7109375" style="31" customWidth="1"/>
    <col min="10535" max="10536" width="11.42578125" style="31" customWidth="1"/>
    <col min="10537" max="10537" width="14.28515625" style="31" customWidth="1"/>
    <col min="10538" max="10538" width="25" style="31" customWidth="1"/>
    <col min="10539" max="10540" width="11.42578125" style="31" customWidth="1"/>
    <col min="10541" max="10541" width="19.7109375" style="31" customWidth="1"/>
    <col min="10542" max="10542" width="11.42578125" style="31" customWidth="1"/>
    <col min="10543" max="10543" width="14.7109375" style="31" customWidth="1"/>
    <col min="10544" max="10550" width="11.42578125" style="31" customWidth="1"/>
    <col min="10551" max="10551" width="33.5703125" style="31" customWidth="1"/>
    <col min="10552" max="10785" width="10.85546875" style="31"/>
    <col min="10786" max="10786" width="15.7109375" style="31" customWidth="1"/>
    <col min="10787" max="10787" width="10.28515625" style="31" customWidth="1"/>
    <col min="10788" max="10788" width="16.42578125" style="31" customWidth="1"/>
    <col min="10789" max="10789" width="18.140625" style="31" customWidth="1"/>
    <col min="10790" max="10790" width="26.7109375" style="31" customWidth="1"/>
    <col min="10791" max="10792" width="11.42578125" style="31" customWidth="1"/>
    <col min="10793" max="10793" width="14.28515625" style="31" customWidth="1"/>
    <col min="10794" max="10794" width="25" style="31" customWidth="1"/>
    <col min="10795" max="10796" width="11.42578125" style="31" customWidth="1"/>
    <col min="10797" max="10797" width="19.7109375" style="31" customWidth="1"/>
    <col min="10798" max="10798" width="11.42578125" style="31" customWidth="1"/>
    <col min="10799" max="10799" width="14.7109375" style="31" customWidth="1"/>
    <col min="10800" max="10806" width="11.42578125" style="31" customWidth="1"/>
    <col min="10807" max="10807" width="33.5703125" style="31" customWidth="1"/>
    <col min="10808" max="11041" width="10.85546875" style="31"/>
    <col min="11042" max="11042" width="15.7109375" style="31" customWidth="1"/>
    <col min="11043" max="11043" width="10.28515625" style="31" customWidth="1"/>
    <col min="11044" max="11044" width="16.42578125" style="31" customWidth="1"/>
    <col min="11045" max="11045" width="18.140625" style="31" customWidth="1"/>
    <col min="11046" max="11046" width="26.7109375" style="31" customWidth="1"/>
    <col min="11047" max="11048" width="11.42578125" style="31" customWidth="1"/>
    <col min="11049" max="11049" width="14.28515625" style="31" customWidth="1"/>
    <col min="11050" max="11050" width="25" style="31" customWidth="1"/>
    <col min="11051" max="11052" width="11.42578125" style="31" customWidth="1"/>
    <col min="11053" max="11053" width="19.7109375" style="31" customWidth="1"/>
    <col min="11054" max="11054" width="11.42578125" style="31" customWidth="1"/>
    <col min="11055" max="11055" width="14.7109375" style="31" customWidth="1"/>
    <col min="11056" max="11062" width="11.42578125" style="31" customWidth="1"/>
    <col min="11063" max="11063" width="33.5703125" style="31" customWidth="1"/>
    <col min="11064" max="11297" width="10.85546875" style="31"/>
    <col min="11298" max="11298" width="15.7109375" style="31" customWidth="1"/>
    <col min="11299" max="11299" width="10.28515625" style="31" customWidth="1"/>
    <col min="11300" max="11300" width="16.42578125" style="31" customWidth="1"/>
    <col min="11301" max="11301" width="18.140625" style="31" customWidth="1"/>
    <col min="11302" max="11302" width="26.7109375" style="31" customWidth="1"/>
    <col min="11303" max="11304" width="11.42578125" style="31" customWidth="1"/>
    <col min="11305" max="11305" width="14.28515625" style="31" customWidth="1"/>
    <col min="11306" max="11306" width="25" style="31" customWidth="1"/>
    <col min="11307" max="11308" width="11.42578125" style="31" customWidth="1"/>
    <col min="11309" max="11309" width="19.7109375" style="31" customWidth="1"/>
    <col min="11310" max="11310" width="11.42578125" style="31" customWidth="1"/>
    <col min="11311" max="11311" width="14.7109375" style="31" customWidth="1"/>
    <col min="11312" max="11318" width="11.42578125" style="31" customWidth="1"/>
    <col min="11319" max="11319" width="33.5703125" style="31" customWidth="1"/>
    <col min="11320" max="11553" width="10.85546875" style="31"/>
    <col min="11554" max="11554" width="15.7109375" style="31" customWidth="1"/>
    <col min="11555" max="11555" width="10.28515625" style="31" customWidth="1"/>
    <col min="11556" max="11556" width="16.42578125" style="31" customWidth="1"/>
    <col min="11557" max="11557" width="18.140625" style="31" customWidth="1"/>
    <col min="11558" max="11558" width="26.7109375" style="31" customWidth="1"/>
    <col min="11559" max="11560" width="11.42578125" style="31" customWidth="1"/>
    <col min="11561" max="11561" width="14.28515625" style="31" customWidth="1"/>
    <col min="11562" max="11562" width="25" style="31" customWidth="1"/>
    <col min="11563" max="11564" width="11.42578125" style="31" customWidth="1"/>
    <col min="11565" max="11565" width="19.7109375" style="31" customWidth="1"/>
    <col min="11566" max="11566" width="11.42578125" style="31" customWidth="1"/>
    <col min="11567" max="11567" width="14.7109375" style="31" customWidth="1"/>
    <col min="11568" max="11574" width="11.42578125" style="31" customWidth="1"/>
    <col min="11575" max="11575" width="33.5703125" style="31" customWidth="1"/>
    <col min="11576" max="11809" width="10.85546875" style="31"/>
    <col min="11810" max="11810" width="15.7109375" style="31" customWidth="1"/>
    <col min="11811" max="11811" width="10.28515625" style="31" customWidth="1"/>
    <col min="11812" max="11812" width="16.42578125" style="31" customWidth="1"/>
    <col min="11813" max="11813" width="18.140625" style="31" customWidth="1"/>
    <col min="11814" max="11814" width="26.7109375" style="31" customWidth="1"/>
    <col min="11815" max="11816" width="11.42578125" style="31" customWidth="1"/>
    <col min="11817" max="11817" width="14.28515625" style="31" customWidth="1"/>
    <col min="11818" max="11818" width="25" style="31" customWidth="1"/>
    <col min="11819" max="11820" width="11.42578125" style="31" customWidth="1"/>
    <col min="11821" max="11821" width="19.7109375" style="31" customWidth="1"/>
    <col min="11822" max="11822" width="11.42578125" style="31" customWidth="1"/>
    <col min="11823" max="11823" width="14.7109375" style="31" customWidth="1"/>
    <col min="11824" max="11830" width="11.42578125" style="31" customWidth="1"/>
    <col min="11831" max="11831" width="33.5703125" style="31" customWidth="1"/>
    <col min="11832" max="12065" width="10.85546875" style="31"/>
    <col min="12066" max="12066" width="15.7109375" style="31" customWidth="1"/>
    <col min="12067" max="12067" width="10.28515625" style="31" customWidth="1"/>
    <col min="12068" max="12068" width="16.42578125" style="31" customWidth="1"/>
    <col min="12069" max="12069" width="18.140625" style="31" customWidth="1"/>
    <col min="12070" max="12070" width="26.7109375" style="31" customWidth="1"/>
    <col min="12071" max="12072" width="11.42578125" style="31" customWidth="1"/>
    <col min="12073" max="12073" width="14.28515625" style="31" customWidth="1"/>
    <col min="12074" max="12074" width="25" style="31" customWidth="1"/>
    <col min="12075" max="12076" width="11.42578125" style="31" customWidth="1"/>
    <col min="12077" max="12077" width="19.7109375" style="31" customWidth="1"/>
    <col min="12078" max="12078" width="11.42578125" style="31" customWidth="1"/>
    <col min="12079" max="12079" width="14.7109375" style="31" customWidth="1"/>
    <col min="12080" max="12086" width="11.42578125" style="31" customWidth="1"/>
    <col min="12087" max="12087" width="33.5703125" style="31" customWidth="1"/>
    <col min="12088" max="12321" width="10.85546875" style="31"/>
    <col min="12322" max="12322" width="15.7109375" style="31" customWidth="1"/>
    <col min="12323" max="12323" width="10.28515625" style="31" customWidth="1"/>
    <col min="12324" max="12324" width="16.42578125" style="31" customWidth="1"/>
    <col min="12325" max="12325" width="18.140625" style="31" customWidth="1"/>
    <col min="12326" max="12326" width="26.7109375" style="31" customWidth="1"/>
    <col min="12327" max="12328" width="11.42578125" style="31" customWidth="1"/>
    <col min="12329" max="12329" width="14.28515625" style="31" customWidth="1"/>
    <col min="12330" max="12330" width="25" style="31" customWidth="1"/>
    <col min="12331" max="12332" width="11.42578125" style="31" customWidth="1"/>
    <col min="12333" max="12333" width="19.7109375" style="31" customWidth="1"/>
    <col min="12334" max="12334" width="11.42578125" style="31" customWidth="1"/>
    <col min="12335" max="12335" width="14.7109375" style="31" customWidth="1"/>
    <col min="12336" max="12342" width="11.42578125" style="31" customWidth="1"/>
    <col min="12343" max="12343" width="33.5703125" style="31" customWidth="1"/>
    <col min="12344" max="12577" width="10.85546875" style="31"/>
    <col min="12578" max="12578" width="15.7109375" style="31" customWidth="1"/>
    <col min="12579" max="12579" width="10.28515625" style="31" customWidth="1"/>
    <col min="12580" max="12580" width="16.42578125" style="31" customWidth="1"/>
    <col min="12581" max="12581" width="18.140625" style="31" customWidth="1"/>
    <col min="12582" max="12582" width="26.7109375" style="31" customWidth="1"/>
    <col min="12583" max="12584" width="11.42578125" style="31" customWidth="1"/>
    <col min="12585" max="12585" width="14.28515625" style="31" customWidth="1"/>
    <col min="12586" max="12586" width="25" style="31" customWidth="1"/>
    <col min="12587" max="12588" width="11.42578125" style="31" customWidth="1"/>
    <col min="12589" max="12589" width="19.7109375" style="31" customWidth="1"/>
    <col min="12590" max="12590" width="11.42578125" style="31" customWidth="1"/>
    <col min="12591" max="12591" width="14.7109375" style="31" customWidth="1"/>
    <col min="12592" max="12598" width="11.42578125" style="31" customWidth="1"/>
    <col min="12599" max="12599" width="33.5703125" style="31" customWidth="1"/>
    <col min="12600" max="12833" width="10.85546875" style="31"/>
    <col min="12834" max="12834" width="15.7109375" style="31" customWidth="1"/>
    <col min="12835" max="12835" width="10.28515625" style="31" customWidth="1"/>
    <col min="12836" max="12836" width="16.42578125" style="31" customWidth="1"/>
    <col min="12837" max="12837" width="18.140625" style="31" customWidth="1"/>
    <col min="12838" max="12838" width="26.7109375" style="31" customWidth="1"/>
    <col min="12839" max="12840" width="11.42578125" style="31" customWidth="1"/>
    <col min="12841" max="12841" width="14.28515625" style="31" customWidth="1"/>
    <col min="12842" max="12842" width="25" style="31" customWidth="1"/>
    <col min="12843" max="12844" width="11.42578125" style="31" customWidth="1"/>
    <col min="12845" max="12845" width="19.7109375" style="31" customWidth="1"/>
    <col min="12846" max="12846" width="11.42578125" style="31" customWidth="1"/>
    <col min="12847" max="12847" width="14.7109375" style="31" customWidth="1"/>
    <col min="12848" max="12854" width="11.42578125" style="31" customWidth="1"/>
    <col min="12855" max="12855" width="33.5703125" style="31" customWidth="1"/>
    <col min="12856" max="13089" width="10.85546875" style="31"/>
    <col min="13090" max="13090" width="15.7109375" style="31" customWidth="1"/>
    <col min="13091" max="13091" width="10.28515625" style="31" customWidth="1"/>
    <col min="13092" max="13092" width="16.42578125" style="31" customWidth="1"/>
    <col min="13093" max="13093" width="18.140625" style="31" customWidth="1"/>
    <col min="13094" max="13094" width="26.7109375" style="31" customWidth="1"/>
    <col min="13095" max="13096" width="11.42578125" style="31" customWidth="1"/>
    <col min="13097" max="13097" width="14.28515625" style="31" customWidth="1"/>
    <col min="13098" max="13098" width="25" style="31" customWidth="1"/>
    <col min="13099" max="13100" width="11.42578125" style="31" customWidth="1"/>
    <col min="13101" max="13101" width="19.7109375" style="31" customWidth="1"/>
    <col min="13102" max="13102" width="11.42578125" style="31" customWidth="1"/>
    <col min="13103" max="13103" width="14.7109375" style="31" customWidth="1"/>
    <col min="13104" max="13110" width="11.42578125" style="31" customWidth="1"/>
    <col min="13111" max="13111" width="33.5703125" style="31" customWidth="1"/>
    <col min="13112" max="13345" width="10.85546875" style="31"/>
    <col min="13346" max="13346" width="15.7109375" style="31" customWidth="1"/>
    <col min="13347" max="13347" width="10.28515625" style="31" customWidth="1"/>
    <col min="13348" max="13348" width="16.42578125" style="31" customWidth="1"/>
    <col min="13349" max="13349" width="18.140625" style="31" customWidth="1"/>
    <col min="13350" max="13350" width="26.7109375" style="31" customWidth="1"/>
    <col min="13351" max="13352" width="11.42578125" style="31" customWidth="1"/>
    <col min="13353" max="13353" width="14.28515625" style="31" customWidth="1"/>
    <col min="13354" max="13354" width="25" style="31" customWidth="1"/>
    <col min="13355" max="13356" width="11.42578125" style="31" customWidth="1"/>
    <col min="13357" max="13357" width="19.7109375" style="31" customWidth="1"/>
    <col min="13358" max="13358" width="11.42578125" style="31" customWidth="1"/>
    <col min="13359" max="13359" width="14.7109375" style="31" customWidth="1"/>
    <col min="13360" max="13366" width="11.42578125" style="31" customWidth="1"/>
    <col min="13367" max="13367" width="33.5703125" style="31" customWidth="1"/>
    <col min="13368" max="13601" width="10.85546875" style="31"/>
    <col min="13602" max="13602" width="15.7109375" style="31" customWidth="1"/>
    <col min="13603" max="13603" width="10.28515625" style="31" customWidth="1"/>
    <col min="13604" max="13604" width="16.42578125" style="31" customWidth="1"/>
    <col min="13605" max="13605" width="18.140625" style="31" customWidth="1"/>
    <col min="13606" max="13606" width="26.7109375" style="31" customWidth="1"/>
    <col min="13607" max="13608" width="11.42578125" style="31" customWidth="1"/>
    <col min="13609" max="13609" width="14.28515625" style="31" customWidth="1"/>
    <col min="13610" max="13610" width="25" style="31" customWidth="1"/>
    <col min="13611" max="13612" width="11.42578125" style="31" customWidth="1"/>
    <col min="13613" max="13613" width="19.7109375" style="31" customWidth="1"/>
    <col min="13614" max="13614" width="11.42578125" style="31" customWidth="1"/>
    <col min="13615" max="13615" width="14.7109375" style="31" customWidth="1"/>
    <col min="13616" max="13622" width="11.42578125" style="31" customWidth="1"/>
    <col min="13623" max="13623" width="33.5703125" style="31" customWidth="1"/>
    <col min="13624" max="13857" width="10.85546875" style="31"/>
    <col min="13858" max="13858" width="15.7109375" style="31" customWidth="1"/>
    <col min="13859" max="13859" width="10.28515625" style="31" customWidth="1"/>
    <col min="13860" max="13860" width="16.42578125" style="31" customWidth="1"/>
    <col min="13861" max="13861" width="18.140625" style="31" customWidth="1"/>
    <col min="13862" max="13862" width="26.7109375" style="31" customWidth="1"/>
    <col min="13863" max="13864" width="11.42578125" style="31" customWidth="1"/>
    <col min="13865" max="13865" width="14.28515625" style="31" customWidth="1"/>
    <col min="13866" max="13866" width="25" style="31" customWidth="1"/>
    <col min="13867" max="13868" width="11.42578125" style="31" customWidth="1"/>
    <col min="13869" max="13869" width="19.7109375" style="31" customWidth="1"/>
    <col min="13870" max="13870" width="11.42578125" style="31" customWidth="1"/>
    <col min="13871" max="13871" width="14.7109375" style="31" customWidth="1"/>
    <col min="13872" max="13878" width="11.42578125" style="31" customWidth="1"/>
    <col min="13879" max="13879" width="33.5703125" style="31" customWidth="1"/>
    <col min="13880" max="14113" width="10.85546875" style="31"/>
    <col min="14114" max="14114" width="15.7109375" style="31" customWidth="1"/>
    <col min="14115" max="14115" width="10.28515625" style="31" customWidth="1"/>
    <col min="14116" max="14116" width="16.42578125" style="31" customWidth="1"/>
    <col min="14117" max="14117" width="18.140625" style="31" customWidth="1"/>
    <col min="14118" max="14118" width="26.7109375" style="31" customWidth="1"/>
    <col min="14119" max="14120" width="11.42578125" style="31" customWidth="1"/>
    <col min="14121" max="14121" width="14.28515625" style="31" customWidth="1"/>
    <col min="14122" max="14122" width="25" style="31" customWidth="1"/>
    <col min="14123" max="14124" width="11.42578125" style="31" customWidth="1"/>
    <col min="14125" max="14125" width="19.7109375" style="31" customWidth="1"/>
    <col min="14126" max="14126" width="11.42578125" style="31" customWidth="1"/>
    <col min="14127" max="14127" width="14.7109375" style="31" customWidth="1"/>
    <col min="14128" max="14134" width="11.42578125" style="31" customWidth="1"/>
    <col min="14135" max="14135" width="33.5703125" style="31" customWidth="1"/>
    <col min="14136" max="14369" width="10.85546875" style="31"/>
    <col min="14370" max="14370" width="15.7109375" style="31" customWidth="1"/>
    <col min="14371" max="14371" width="10.28515625" style="31" customWidth="1"/>
    <col min="14372" max="14372" width="16.42578125" style="31" customWidth="1"/>
    <col min="14373" max="14373" width="18.140625" style="31" customWidth="1"/>
    <col min="14374" max="14374" width="26.7109375" style="31" customWidth="1"/>
    <col min="14375" max="14376" width="11.42578125" style="31" customWidth="1"/>
    <col min="14377" max="14377" width="14.28515625" style="31" customWidth="1"/>
    <col min="14378" max="14378" width="25" style="31" customWidth="1"/>
    <col min="14379" max="14380" width="11.42578125" style="31" customWidth="1"/>
    <col min="14381" max="14381" width="19.7109375" style="31" customWidth="1"/>
    <col min="14382" max="14382" width="11.42578125" style="31" customWidth="1"/>
    <col min="14383" max="14383" width="14.7109375" style="31" customWidth="1"/>
    <col min="14384" max="14390" width="11.42578125" style="31" customWidth="1"/>
    <col min="14391" max="14391" width="33.5703125" style="31" customWidth="1"/>
    <col min="14392" max="14625" width="10.85546875" style="31"/>
    <col min="14626" max="14626" width="15.7109375" style="31" customWidth="1"/>
    <col min="14627" max="14627" width="10.28515625" style="31" customWidth="1"/>
    <col min="14628" max="14628" width="16.42578125" style="31" customWidth="1"/>
    <col min="14629" max="14629" width="18.140625" style="31" customWidth="1"/>
    <col min="14630" max="14630" width="26.7109375" style="31" customWidth="1"/>
    <col min="14631" max="14632" width="11.42578125" style="31" customWidth="1"/>
    <col min="14633" max="14633" width="14.28515625" style="31" customWidth="1"/>
    <col min="14634" max="14634" width="25" style="31" customWidth="1"/>
    <col min="14635" max="14636" width="11.42578125" style="31" customWidth="1"/>
    <col min="14637" max="14637" width="19.7109375" style="31" customWidth="1"/>
    <col min="14638" max="14638" width="11.42578125" style="31" customWidth="1"/>
    <col min="14639" max="14639" width="14.7109375" style="31" customWidth="1"/>
    <col min="14640" max="14646" width="11.42578125" style="31" customWidth="1"/>
    <col min="14647" max="14647" width="33.5703125" style="31" customWidth="1"/>
    <col min="14648" max="14881" width="10.85546875" style="31"/>
    <col min="14882" max="14882" width="15.7109375" style="31" customWidth="1"/>
    <col min="14883" max="14883" width="10.28515625" style="31" customWidth="1"/>
    <col min="14884" max="14884" width="16.42578125" style="31" customWidth="1"/>
    <col min="14885" max="14885" width="18.140625" style="31" customWidth="1"/>
    <col min="14886" max="14886" width="26.7109375" style="31" customWidth="1"/>
    <col min="14887" max="14888" width="11.42578125" style="31" customWidth="1"/>
    <col min="14889" max="14889" width="14.28515625" style="31" customWidth="1"/>
    <col min="14890" max="14890" width="25" style="31" customWidth="1"/>
    <col min="14891" max="14892" width="11.42578125" style="31" customWidth="1"/>
    <col min="14893" max="14893" width="19.7109375" style="31" customWidth="1"/>
    <col min="14894" max="14894" width="11.42578125" style="31" customWidth="1"/>
    <col min="14895" max="14895" width="14.7109375" style="31" customWidth="1"/>
    <col min="14896" max="14902" width="11.42578125" style="31" customWidth="1"/>
    <col min="14903" max="14903" width="33.5703125" style="31" customWidth="1"/>
    <col min="14904" max="15137" width="10.85546875" style="31"/>
    <col min="15138" max="15138" width="15.7109375" style="31" customWidth="1"/>
    <col min="15139" max="15139" width="10.28515625" style="31" customWidth="1"/>
    <col min="15140" max="15140" width="16.42578125" style="31" customWidth="1"/>
    <col min="15141" max="15141" width="18.140625" style="31" customWidth="1"/>
    <col min="15142" max="15142" width="26.7109375" style="31" customWidth="1"/>
    <col min="15143" max="15144" width="11.42578125" style="31" customWidth="1"/>
    <col min="15145" max="15145" width="14.28515625" style="31" customWidth="1"/>
    <col min="15146" max="15146" width="25" style="31" customWidth="1"/>
    <col min="15147" max="15148" width="11.42578125" style="31" customWidth="1"/>
    <col min="15149" max="15149" width="19.7109375" style="31" customWidth="1"/>
    <col min="15150" max="15150" width="11.42578125" style="31" customWidth="1"/>
    <col min="15151" max="15151" width="14.7109375" style="31" customWidth="1"/>
    <col min="15152" max="15158" width="11.42578125" style="31" customWidth="1"/>
    <col min="15159" max="15159" width="33.5703125" style="31" customWidth="1"/>
    <col min="15160" max="15393" width="10.85546875" style="31"/>
    <col min="15394" max="15394" width="15.7109375" style="31" customWidth="1"/>
    <col min="15395" max="15395" width="10.28515625" style="31" customWidth="1"/>
    <col min="15396" max="15396" width="16.42578125" style="31" customWidth="1"/>
    <col min="15397" max="15397" width="18.140625" style="31" customWidth="1"/>
    <col min="15398" max="15398" width="26.7109375" style="31" customWidth="1"/>
    <col min="15399" max="15400" width="11.42578125" style="31" customWidth="1"/>
    <col min="15401" max="15401" width="14.28515625" style="31" customWidth="1"/>
    <col min="15402" max="15402" width="25" style="31" customWidth="1"/>
    <col min="15403" max="15404" width="11.42578125" style="31" customWidth="1"/>
    <col min="15405" max="15405" width="19.7109375" style="31" customWidth="1"/>
    <col min="15406" max="15406" width="11.42578125" style="31" customWidth="1"/>
    <col min="15407" max="15407" width="14.7109375" style="31" customWidth="1"/>
    <col min="15408" max="15414" width="11.42578125" style="31" customWidth="1"/>
    <col min="15415" max="15415" width="33.5703125" style="31" customWidth="1"/>
    <col min="15416" max="15649" width="10.85546875" style="31"/>
    <col min="15650" max="15650" width="15.7109375" style="31" customWidth="1"/>
    <col min="15651" max="15651" width="10.28515625" style="31" customWidth="1"/>
    <col min="15652" max="15652" width="16.42578125" style="31" customWidth="1"/>
    <col min="15653" max="15653" width="18.140625" style="31" customWidth="1"/>
    <col min="15654" max="15654" width="26.7109375" style="31" customWidth="1"/>
    <col min="15655" max="15656" width="11.42578125" style="31" customWidth="1"/>
    <col min="15657" max="15657" width="14.28515625" style="31" customWidth="1"/>
    <col min="15658" max="15658" width="25" style="31" customWidth="1"/>
    <col min="15659" max="15660" width="11.42578125" style="31" customWidth="1"/>
    <col min="15661" max="15661" width="19.7109375" style="31" customWidth="1"/>
    <col min="15662" max="15662" width="11.42578125" style="31" customWidth="1"/>
    <col min="15663" max="15663" width="14.7109375" style="31" customWidth="1"/>
    <col min="15664" max="15670" width="11.42578125" style="31" customWidth="1"/>
    <col min="15671" max="15671" width="33.5703125" style="31" customWidth="1"/>
    <col min="15672" max="15905" width="10.85546875" style="31"/>
    <col min="15906" max="15906" width="15.7109375" style="31" customWidth="1"/>
    <col min="15907" max="15907" width="10.28515625" style="31" customWidth="1"/>
    <col min="15908" max="15908" width="16.42578125" style="31" customWidth="1"/>
    <col min="15909" max="15909" width="18.140625" style="31" customWidth="1"/>
    <col min="15910" max="15910" width="26.7109375" style="31" customWidth="1"/>
    <col min="15911" max="15912" width="11.42578125" style="31" customWidth="1"/>
    <col min="15913" max="15913" width="14.28515625" style="31" customWidth="1"/>
    <col min="15914" max="15914" width="25" style="31" customWidth="1"/>
    <col min="15915" max="15916" width="11.42578125" style="31" customWidth="1"/>
    <col min="15917" max="15917" width="19.7109375" style="31" customWidth="1"/>
    <col min="15918" max="15918" width="11.42578125" style="31" customWidth="1"/>
    <col min="15919" max="15919" width="14.7109375" style="31" customWidth="1"/>
    <col min="15920" max="15926" width="11.42578125" style="31" customWidth="1"/>
    <col min="15927" max="15927" width="33.5703125" style="31" customWidth="1"/>
    <col min="15928" max="16161" width="10.85546875" style="31"/>
    <col min="16162" max="16162" width="15.7109375" style="31" customWidth="1"/>
    <col min="16163" max="16163" width="10.28515625" style="31" customWidth="1"/>
    <col min="16164" max="16164" width="16.42578125" style="31" customWidth="1"/>
    <col min="16165" max="16165" width="18.140625" style="31" customWidth="1"/>
    <col min="16166" max="16166" width="26.7109375" style="31" customWidth="1"/>
    <col min="16167" max="16168" width="11.42578125" style="31" customWidth="1"/>
    <col min="16169" max="16169" width="14.28515625" style="31" customWidth="1"/>
    <col min="16170" max="16170" width="25" style="31" customWidth="1"/>
    <col min="16171" max="16172" width="11.42578125" style="31" customWidth="1"/>
    <col min="16173" max="16173" width="19.7109375" style="31" customWidth="1"/>
    <col min="16174" max="16174" width="11.42578125" style="31" customWidth="1"/>
    <col min="16175" max="16175" width="14.7109375" style="31" customWidth="1"/>
    <col min="16176" max="16182" width="11.42578125" style="31" customWidth="1"/>
    <col min="16183" max="16183" width="33.5703125" style="31" customWidth="1"/>
    <col min="16184" max="16384" width="10.85546875" style="31"/>
  </cols>
  <sheetData>
    <row r="1" spans="1:58" ht="29.25" customHeight="1" x14ac:dyDescent="0.2">
      <c r="A1" s="138" t="s">
        <v>129</v>
      </c>
      <c r="B1" s="139"/>
      <c r="C1" s="142" t="s">
        <v>130</v>
      </c>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23" t="s">
        <v>131</v>
      </c>
      <c r="BC1" s="123"/>
      <c r="BD1" s="124"/>
    </row>
    <row r="2" spans="1:58" ht="30.75" customHeight="1" x14ac:dyDescent="0.2">
      <c r="A2" s="140"/>
      <c r="B2" s="141"/>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25" t="s">
        <v>132</v>
      </c>
      <c r="BC2" s="125"/>
      <c r="BD2" s="126"/>
    </row>
    <row r="3" spans="1:58" ht="21" customHeight="1" x14ac:dyDescent="0.2">
      <c r="A3" s="140"/>
      <c r="B3" s="141"/>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25" t="s">
        <v>133</v>
      </c>
      <c r="BC3" s="125"/>
      <c r="BD3" s="126"/>
    </row>
    <row r="4" spans="1:58" ht="27.75" customHeight="1" x14ac:dyDescent="0.2">
      <c r="A4" s="135" t="s">
        <v>134</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7"/>
    </row>
    <row r="5" spans="1:58" ht="46.5" customHeight="1" x14ac:dyDescent="0.2">
      <c r="A5" s="145" t="s">
        <v>135</v>
      </c>
      <c r="B5" s="145"/>
      <c r="C5" s="145" t="s">
        <v>136</v>
      </c>
      <c r="D5" s="145"/>
      <c r="E5" s="145"/>
      <c r="F5" s="145"/>
      <c r="G5" s="145"/>
      <c r="H5" s="145" t="s">
        <v>137</v>
      </c>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6" t="s">
        <v>138</v>
      </c>
      <c r="BA5" s="146"/>
      <c r="BB5" s="147" t="s">
        <v>139</v>
      </c>
      <c r="BC5" s="147"/>
      <c r="BD5" s="147"/>
    </row>
    <row r="6" spans="1:58" ht="19.5" customHeight="1" x14ac:dyDescent="0.2">
      <c r="A6" s="144" t="s">
        <v>140</v>
      </c>
      <c r="B6" s="144" t="s">
        <v>141</v>
      </c>
      <c r="C6" s="144" t="s">
        <v>142</v>
      </c>
      <c r="D6" s="144" t="s">
        <v>143</v>
      </c>
      <c r="E6" s="144" t="s">
        <v>144</v>
      </c>
      <c r="F6" s="144" t="s">
        <v>145</v>
      </c>
      <c r="G6" s="144" t="s">
        <v>146</v>
      </c>
      <c r="H6" s="144" t="s">
        <v>147</v>
      </c>
      <c r="I6" s="144"/>
      <c r="J6" s="144"/>
      <c r="K6" s="144" t="s">
        <v>148</v>
      </c>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32"/>
      <c r="AS6" s="144" t="s">
        <v>149</v>
      </c>
      <c r="AT6" s="144"/>
      <c r="AU6" s="144"/>
      <c r="AV6" s="144"/>
      <c r="AW6" s="144"/>
      <c r="AX6" s="144"/>
      <c r="AY6" s="144"/>
      <c r="AZ6" s="146" t="s">
        <v>150</v>
      </c>
      <c r="BA6" s="146" t="s">
        <v>151</v>
      </c>
      <c r="BB6" s="147" t="s">
        <v>152</v>
      </c>
      <c r="BC6" s="147" t="s">
        <v>153</v>
      </c>
      <c r="BD6" s="147" t="s">
        <v>154</v>
      </c>
    </row>
    <row r="7" spans="1:58" ht="26.25" customHeight="1" x14ac:dyDescent="0.2">
      <c r="A7" s="144"/>
      <c r="B7" s="144"/>
      <c r="C7" s="144"/>
      <c r="D7" s="144"/>
      <c r="E7" s="144"/>
      <c r="F7" s="144"/>
      <c r="G7" s="144"/>
      <c r="H7" s="144" t="s">
        <v>155</v>
      </c>
      <c r="I7" s="144"/>
      <c r="J7" s="144"/>
      <c r="K7" s="144" t="s">
        <v>156</v>
      </c>
      <c r="L7" s="144"/>
      <c r="M7" s="148" t="s">
        <v>157</v>
      </c>
      <c r="N7" s="148"/>
      <c r="O7" s="148"/>
      <c r="P7" s="148"/>
      <c r="Q7" s="148"/>
      <c r="R7" s="148"/>
      <c r="S7" s="148"/>
      <c r="T7" s="148"/>
      <c r="U7" s="148"/>
      <c r="V7" s="148"/>
      <c r="W7" s="148"/>
      <c r="X7" s="148"/>
      <c r="Y7" s="148"/>
      <c r="Z7" s="148"/>
      <c r="AA7" s="148"/>
      <c r="AB7" s="148"/>
      <c r="AC7" s="148" t="s">
        <v>158</v>
      </c>
      <c r="AD7" s="148"/>
      <c r="AE7" s="151"/>
      <c r="AF7" s="148" t="s">
        <v>159</v>
      </c>
      <c r="AG7" s="148"/>
      <c r="AH7" s="148"/>
      <c r="AI7" s="148" t="s">
        <v>160</v>
      </c>
      <c r="AJ7" s="148"/>
      <c r="AK7" s="148" t="s">
        <v>161</v>
      </c>
      <c r="AL7" s="148" t="s">
        <v>162</v>
      </c>
      <c r="AM7" s="33"/>
      <c r="AN7" s="149" t="s">
        <v>163</v>
      </c>
      <c r="AO7" s="149"/>
      <c r="AP7" s="152" t="s">
        <v>164</v>
      </c>
      <c r="AQ7" s="152" t="s">
        <v>165</v>
      </c>
      <c r="AR7" s="32" t="s">
        <v>166</v>
      </c>
      <c r="AS7" s="144" t="s">
        <v>167</v>
      </c>
      <c r="AT7" s="144" t="s">
        <v>168</v>
      </c>
      <c r="AU7" s="144" t="s">
        <v>169</v>
      </c>
      <c r="AV7" s="144" t="s">
        <v>170</v>
      </c>
      <c r="AW7" s="144" t="s">
        <v>171</v>
      </c>
      <c r="AX7" s="144" t="s">
        <v>172</v>
      </c>
      <c r="AY7" s="144"/>
      <c r="AZ7" s="146"/>
      <c r="BA7" s="146"/>
      <c r="BB7" s="147"/>
      <c r="BC7" s="147"/>
      <c r="BD7" s="147"/>
    </row>
    <row r="8" spans="1:58" ht="52.5" customHeight="1" x14ac:dyDescent="0.2">
      <c r="A8" s="144"/>
      <c r="B8" s="144"/>
      <c r="C8" s="144"/>
      <c r="D8" s="144"/>
      <c r="E8" s="144"/>
      <c r="F8" s="144"/>
      <c r="G8" s="144"/>
      <c r="H8" s="152" t="s">
        <v>164</v>
      </c>
      <c r="I8" s="152" t="s">
        <v>165</v>
      </c>
      <c r="J8" s="34" t="s">
        <v>173</v>
      </c>
      <c r="K8" s="144"/>
      <c r="L8" s="144"/>
      <c r="M8" s="148"/>
      <c r="N8" s="148"/>
      <c r="O8" s="148"/>
      <c r="P8" s="148"/>
      <c r="Q8" s="148"/>
      <c r="R8" s="148"/>
      <c r="S8" s="148"/>
      <c r="T8" s="148"/>
      <c r="U8" s="148"/>
      <c r="V8" s="148"/>
      <c r="W8" s="148"/>
      <c r="X8" s="148"/>
      <c r="Y8" s="148"/>
      <c r="Z8" s="148"/>
      <c r="AA8" s="148"/>
      <c r="AB8" s="148"/>
      <c r="AC8" s="148"/>
      <c r="AD8" s="148"/>
      <c r="AE8" s="151"/>
      <c r="AF8" s="148"/>
      <c r="AG8" s="148"/>
      <c r="AH8" s="148"/>
      <c r="AI8" s="148"/>
      <c r="AJ8" s="148"/>
      <c r="AK8" s="148"/>
      <c r="AL8" s="148"/>
      <c r="AM8" s="148"/>
      <c r="AN8" s="149"/>
      <c r="AO8" s="149"/>
      <c r="AP8" s="152"/>
      <c r="AQ8" s="152"/>
      <c r="AR8" s="35" t="s">
        <v>173</v>
      </c>
      <c r="AS8" s="144"/>
      <c r="AT8" s="144"/>
      <c r="AU8" s="144"/>
      <c r="AV8" s="144"/>
      <c r="AW8" s="144"/>
      <c r="AX8" s="144"/>
      <c r="AY8" s="144"/>
      <c r="AZ8" s="146"/>
      <c r="BA8" s="146"/>
      <c r="BB8" s="147"/>
      <c r="BC8" s="147"/>
      <c r="BD8" s="147"/>
    </row>
    <row r="9" spans="1:58" ht="25.5" customHeight="1" x14ac:dyDescent="0.2">
      <c r="A9" s="144"/>
      <c r="B9" s="144"/>
      <c r="C9" s="144"/>
      <c r="D9" s="144"/>
      <c r="E9" s="144"/>
      <c r="F9" s="144"/>
      <c r="G9" s="144"/>
      <c r="H9" s="152"/>
      <c r="I9" s="152"/>
      <c r="J9" s="36" t="s">
        <v>174</v>
      </c>
      <c r="K9" s="144"/>
      <c r="L9" s="144"/>
      <c r="M9" s="150" t="s">
        <v>175</v>
      </c>
      <c r="N9" s="150"/>
      <c r="O9" s="150"/>
      <c r="P9" s="37">
        <f>IF(O9="Adecuado",15,0)</f>
        <v>0</v>
      </c>
      <c r="Q9" s="38" t="s">
        <v>176</v>
      </c>
      <c r="R9" s="144" t="s">
        <v>177</v>
      </c>
      <c r="S9" s="38" t="s">
        <v>178</v>
      </c>
      <c r="T9" s="144" t="s">
        <v>177</v>
      </c>
      <c r="U9" s="38" t="s">
        <v>179</v>
      </c>
      <c r="V9" s="144" t="s">
        <v>177</v>
      </c>
      <c r="W9" s="38" t="s">
        <v>180</v>
      </c>
      <c r="X9" s="37">
        <f>IF(W9="Se investigan y resuelven oportunamente",15,0)</f>
        <v>0</v>
      </c>
      <c r="Y9" s="38" t="s">
        <v>181</v>
      </c>
      <c r="Z9" s="150"/>
      <c r="AA9" s="150" t="s">
        <v>182</v>
      </c>
      <c r="AB9" s="150"/>
      <c r="AC9" s="148" t="s">
        <v>183</v>
      </c>
      <c r="AD9" s="148"/>
      <c r="AE9" s="151"/>
      <c r="AF9" s="148"/>
      <c r="AG9" s="148"/>
      <c r="AH9" s="148"/>
      <c r="AI9" s="148"/>
      <c r="AJ9" s="148"/>
      <c r="AK9" s="148"/>
      <c r="AL9" s="148"/>
      <c r="AM9" s="148"/>
      <c r="AN9" s="148" t="s">
        <v>184</v>
      </c>
      <c r="AO9" s="148" t="s">
        <v>185</v>
      </c>
      <c r="AP9" s="152"/>
      <c r="AQ9" s="152"/>
      <c r="AR9" s="36" t="s">
        <v>174</v>
      </c>
      <c r="AS9" s="144"/>
      <c r="AT9" s="144"/>
      <c r="AU9" s="144"/>
      <c r="AV9" s="144"/>
      <c r="AW9" s="144"/>
      <c r="AX9" s="144"/>
      <c r="AY9" s="144"/>
      <c r="AZ9" s="146"/>
      <c r="BA9" s="146"/>
      <c r="BB9" s="147"/>
      <c r="BC9" s="147"/>
      <c r="BD9" s="147"/>
    </row>
    <row r="10" spans="1:58" ht="18.75" customHeight="1" x14ac:dyDescent="0.2">
      <c r="A10" s="144"/>
      <c r="B10" s="144"/>
      <c r="C10" s="144"/>
      <c r="D10" s="144"/>
      <c r="E10" s="144"/>
      <c r="F10" s="144"/>
      <c r="G10" s="144"/>
      <c r="H10" s="152"/>
      <c r="I10" s="152"/>
      <c r="J10" s="39" t="s">
        <v>186</v>
      </c>
      <c r="K10" s="144"/>
      <c r="L10" s="144"/>
      <c r="M10" s="150" t="s">
        <v>187</v>
      </c>
      <c r="N10" s="144" t="s">
        <v>177</v>
      </c>
      <c r="O10" s="150" t="s">
        <v>188</v>
      </c>
      <c r="P10" s="144" t="s">
        <v>177</v>
      </c>
      <c r="Q10" s="150" t="s">
        <v>189</v>
      </c>
      <c r="R10" s="144"/>
      <c r="S10" s="150" t="s">
        <v>190</v>
      </c>
      <c r="T10" s="144"/>
      <c r="U10" s="150" t="s">
        <v>191</v>
      </c>
      <c r="V10" s="144"/>
      <c r="W10" s="150" t="s">
        <v>192</v>
      </c>
      <c r="X10" s="144">
        <f>IF(W12="Se investigan y resuelven oportunamente",15,0)</f>
        <v>0</v>
      </c>
      <c r="Y10" s="150" t="s">
        <v>193</v>
      </c>
      <c r="Z10" s="150"/>
      <c r="AA10" s="150" t="s">
        <v>194</v>
      </c>
      <c r="AB10" s="150" t="s">
        <v>195</v>
      </c>
      <c r="AC10" s="148" t="s">
        <v>196</v>
      </c>
      <c r="AD10" s="148" t="s">
        <v>197</v>
      </c>
      <c r="AE10" s="151"/>
      <c r="AF10" s="148" t="s">
        <v>198</v>
      </c>
      <c r="AG10" s="40"/>
      <c r="AH10" s="148" t="s">
        <v>199</v>
      </c>
      <c r="AI10" s="148"/>
      <c r="AJ10" s="148"/>
      <c r="AK10" s="148"/>
      <c r="AL10" s="148"/>
      <c r="AM10" s="148"/>
      <c r="AN10" s="148"/>
      <c r="AO10" s="148"/>
      <c r="AP10" s="152"/>
      <c r="AQ10" s="152"/>
      <c r="AR10" s="39" t="s">
        <v>200</v>
      </c>
      <c r="AS10" s="144"/>
      <c r="AT10" s="144"/>
      <c r="AU10" s="144"/>
      <c r="AV10" s="144"/>
      <c r="AW10" s="144"/>
      <c r="AX10" s="144"/>
      <c r="AY10" s="144"/>
      <c r="AZ10" s="146"/>
      <c r="BA10" s="146"/>
      <c r="BB10" s="147"/>
      <c r="BC10" s="147"/>
      <c r="BD10" s="147"/>
    </row>
    <row r="11" spans="1:58" ht="21.75" customHeight="1" x14ac:dyDescent="0.2">
      <c r="A11" s="144"/>
      <c r="B11" s="144"/>
      <c r="C11" s="144"/>
      <c r="D11" s="144"/>
      <c r="E11" s="144"/>
      <c r="F11" s="144"/>
      <c r="G11" s="144"/>
      <c r="H11" s="152"/>
      <c r="I11" s="152"/>
      <c r="J11" s="41" t="s">
        <v>201</v>
      </c>
      <c r="K11" s="144"/>
      <c r="L11" s="144"/>
      <c r="M11" s="150"/>
      <c r="N11" s="144"/>
      <c r="O11" s="150"/>
      <c r="P11" s="144"/>
      <c r="Q11" s="150"/>
      <c r="R11" s="144"/>
      <c r="S11" s="150"/>
      <c r="T11" s="144"/>
      <c r="U11" s="150"/>
      <c r="V11" s="144"/>
      <c r="W11" s="150"/>
      <c r="X11" s="144"/>
      <c r="Y11" s="150"/>
      <c r="Z11" s="150"/>
      <c r="AA11" s="150"/>
      <c r="AB11" s="150"/>
      <c r="AC11" s="148"/>
      <c r="AD11" s="148"/>
      <c r="AE11" s="151"/>
      <c r="AF11" s="148"/>
      <c r="AG11" s="40"/>
      <c r="AH11" s="148"/>
      <c r="AI11" s="148"/>
      <c r="AJ11" s="148"/>
      <c r="AK11" s="148"/>
      <c r="AL11" s="148"/>
      <c r="AM11" s="148"/>
      <c r="AN11" s="148"/>
      <c r="AO11" s="148"/>
      <c r="AP11" s="152"/>
      <c r="AQ11" s="152"/>
      <c r="AR11" s="41" t="s">
        <v>201</v>
      </c>
      <c r="AS11" s="144"/>
      <c r="AT11" s="144"/>
      <c r="AU11" s="144"/>
      <c r="AV11" s="144"/>
      <c r="AW11" s="144"/>
      <c r="AX11" s="144" t="s">
        <v>202</v>
      </c>
      <c r="AY11" s="144" t="s">
        <v>203</v>
      </c>
      <c r="AZ11" s="146"/>
      <c r="BA11" s="146"/>
      <c r="BB11" s="147"/>
      <c r="BC11" s="147"/>
      <c r="BD11" s="147"/>
    </row>
    <row r="12" spans="1:58" ht="33.75" customHeight="1" x14ac:dyDescent="0.2">
      <c r="A12" s="144"/>
      <c r="B12" s="144"/>
      <c r="C12" s="144"/>
      <c r="D12" s="144"/>
      <c r="E12" s="144"/>
      <c r="F12" s="144"/>
      <c r="G12" s="144"/>
      <c r="H12" s="152"/>
      <c r="I12" s="152"/>
      <c r="J12" s="42" t="s">
        <v>204</v>
      </c>
      <c r="K12" s="32" t="s">
        <v>205</v>
      </c>
      <c r="L12" s="32" t="s">
        <v>206</v>
      </c>
      <c r="M12" s="150"/>
      <c r="N12" s="144"/>
      <c r="O12" s="150"/>
      <c r="P12" s="144"/>
      <c r="Q12" s="150"/>
      <c r="R12" s="144"/>
      <c r="S12" s="150"/>
      <c r="T12" s="144"/>
      <c r="U12" s="150"/>
      <c r="V12" s="144"/>
      <c r="W12" s="150"/>
      <c r="X12" s="144"/>
      <c r="Y12" s="150"/>
      <c r="Z12" s="150"/>
      <c r="AA12" s="150"/>
      <c r="AB12" s="150"/>
      <c r="AC12" s="148"/>
      <c r="AD12" s="148"/>
      <c r="AE12" s="151"/>
      <c r="AF12" s="148"/>
      <c r="AG12" s="40"/>
      <c r="AH12" s="148"/>
      <c r="AI12" s="148"/>
      <c r="AJ12" s="148"/>
      <c r="AK12" s="148"/>
      <c r="AL12" s="148"/>
      <c r="AM12" s="148"/>
      <c r="AN12" s="148"/>
      <c r="AO12" s="148"/>
      <c r="AP12" s="152"/>
      <c r="AQ12" s="152"/>
      <c r="AR12" s="42" t="s">
        <v>204</v>
      </c>
      <c r="AS12" s="144"/>
      <c r="AT12" s="144"/>
      <c r="AU12" s="144"/>
      <c r="AV12" s="144"/>
      <c r="AW12" s="144"/>
      <c r="AX12" s="144"/>
      <c r="AY12" s="144"/>
      <c r="AZ12" s="146"/>
      <c r="BA12" s="146"/>
      <c r="BB12" s="147"/>
      <c r="BC12" s="147"/>
      <c r="BD12" s="147"/>
    </row>
    <row r="13" spans="1:58" ht="9" customHeight="1" x14ac:dyDescent="0.2">
      <c r="A13" s="37"/>
      <c r="B13" s="37"/>
      <c r="C13" s="37"/>
      <c r="D13" s="37"/>
      <c r="E13" s="37"/>
      <c r="F13" s="37"/>
      <c r="G13" s="37"/>
      <c r="H13" s="35"/>
      <c r="I13" s="35"/>
      <c r="J13" s="42"/>
      <c r="K13" s="32"/>
      <c r="L13" s="32"/>
      <c r="M13" s="38"/>
      <c r="N13" s="37"/>
      <c r="O13" s="38"/>
      <c r="P13" s="37"/>
      <c r="Q13" s="38"/>
      <c r="R13" s="37"/>
      <c r="S13" s="38"/>
      <c r="T13" s="37"/>
      <c r="U13" s="38"/>
      <c r="V13" s="37"/>
      <c r="W13" s="38"/>
      <c r="X13" s="37"/>
      <c r="Y13" s="38"/>
      <c r="Z13" s="38"/>
      <c r="AA13" s="38"/>
      <c r="AB13" s="38"/>
      <c r="AC13" s="33"/>
      <c r="AD13" s="33"/>
      <c r="AE13" s="43"/>
      <c r="AF13" s="33"/>
      <c r="AG13" s="40"/>
      <c r="AH13" s="33"/>
      <c r="AI13" s="33"/>
      <c r="AJ13" s="33"/>
      <c r="AK13" s="33"/>
      <c r="AL13" s="33"/>
      <c r="AM13" s="33"/>
      <c r="AN13" s="33"/>
      <c r="AO13" s="33"/>
      <c r="AP13" s="35"/>
      <c r="AQ13" s="35"/>
      <c r="AR13" s="42"/>
      <c r="AS13" s="37"/>
      <c r="AT13" s="37"/>
      <c r="AU13" s="37"/>
      <c r="AV13" s="37"/>
      <c r="AW13" s="37"/>
      <c r="AX13" s="37"/>
      <c r="AY13" s="37"/>
      <c r="AZ13" s="44"/>
      <c r="BA13" s="44"/>
      <c r="BB13" s="45"/>
      <c r="BC13" s="45"/>
      <c r="BD13" s="45"/>
    </row>
    <row r="14" spans="1:58" ht="155.25" customHeight="1" x14ac:dyDescent="0.2">
      <c r="A14" s="46" t="s">
        <v>220</v>
      </c>
      <c r="B14" s="46" t="s">
        <v>221</v>
      </c>
      <c r="C14" s="46" t="s">
        <v>222</v>
      </c>
      <c r="D14" s="46" t="s">
        <v>223</v>
      </c>
      <c r="E14" s="46" t="s">
        <v>224</v>
      </c>
      <c r="F14" s="47" t="s">
        <v>225</v>
      </c>
      <c r="G14" s="47" t="s">
        <v>226</v>
      </c>
      <c r="H14" s="46">
        <v>3</v>
      </c>
      <c r="I14" s="46">
        <v>5</v>
      </c>
      <c r="J14" s="48" t="str">
        <f t="shared" ref="J14" si="0">IF(E14="8. Corrupción",IF(OR(AND(H14=1,I14=5),AND(H14=2,I14=5),AND(H14=3,I14=4),(H14+I14&gt;=8)),"Extrema",IF(OR(AND(H14=1,I14=4),AND(H14=2,I14=4),AND(H14=4,I14=3),AND(H14=3,I14=3)),"Alta",IF(OR(AND(H14=1,I14=3),AND(H14=2,I14=3)),"Moderada","No aplica para Corrupción"))),IF(H14+I14=0,"",IF(OR(AND(H14=3,I14=4),(AND(H14=2,I14=5)),(AND(H14=1,I14=5))),"Extrema",IF(OR(AND(H14=3,I14=1),(AND(H14=2,I14=2))),"Baja",IF(OR(AND(H14=4,I14=1),AND(H14=3,I14=2),AND(H14=2,I14=3),AND(H14=1,I14=3)),"Moderada",IF(H14+I14&gt;=8,"Extrema",IF(H14+I14&lt;4,"Baja",IF(H14+I14&gt;=6,"Alta","Alta"))))))))</f>
        <v>Extrema</v>
      </c>
      <c r="K14" s="49" t="s">
        <v>227</v>
      </c>
      <c r="L14" s="49" t="s">
        <v>228</v>
      </c>
      <c r="M14" s="50" t="s">
        <v>209</v>
      </c>
      <c r="N14" s="51">
        <f t="shared" ref="N14" si="1">IF(M14="Asignado",15,0)</f>
        <v>15</v>
      </c>
      <c r="O14" s="50" t="s">
        <v>210</v>
      </c>
      <c r="P14" s="51">
        <f t="shared" ref="P14:P17" si="2">IF(O14="Adecuado",15,0)</f>
        <v>15</v>
      </c>
      <c r="Q14" s="50" t="s">
        <v>211</v>
      </c>
      <c r="R14" s="51">
        <f t="shared" ref="R14:R17" si="3">IF(Q14="Oportuna",15,0)</f>
        <v>15</v>
      </c>
      <c r="S14" s="50" t="s">
        <v>212</v>
      </c>
      <c r="T14" s="51">
        <f t="shared" ref="T14:T17" si="4">IF(S14="Prevenir",15,IF(S14="Detectar",10,0))</f>
        <v>15</v>
      </c>
      <c r="U14" s="50" t="s">
        <v>213</v>
      </c>
      <c r="V14" s="51">
        <f t="shared" ref="V14:V17" si="5">IF(U14="Confiable",15,0)</f>
        <v>15</v>
      </c>
      <c r="W14" s="50" t="s">
        <v>214</v>
      </c>
      <c r="X14" s="51">
        <f t="shared" ref="X14:X17" si="6">IF(W14="Se investigan y resuelven oportunamente",15,0)</f>
        <v>15</v>
      </c>
      <c r="Y14" s="50" t="s">
        <v>215</v>
      </c>
      <c r="Z14" s="51">
        <f t="shared" ref="Z14:Z17" si="7">IF(Y14="Completa",10,IF(Y14="incompleta",5,0))</f>
        <v>10</v>
      </c>
      <c r="AA14" s="52">
        <f t="shared" ref="AA14:AA17" si="8">N14+P14+R14+T14+V14+X14+Z14</f>
        <v>100</v>
      </c>
      <c r="AB14" s="53" t="str">
        <f t="shared" ref="AB14:AB17" si="9">IF(AA14&gt;=96,"Fuerte",IF(AA14&gt;=86,"Moderado",IF(AA14&gt;=0,"Débil","")))</f>
        <v>Fuerte</v>
      </c>
      <c r="AC14" s="54" t="s">
        <v>216</v>
      </c>
      <c r="AD14" s="53" t="str">
        <f t="shared" ref="AD14:AD17" si="10">IF(AC14="Siempre se ejecuta","Fuerte",IF(AC14="Algunas veces","Moderado",IF(AC14="no se ejecuta","Débil","")))</f>
        <v>Fuerte</v>
      </c>
      <c r="AE14" s="53" t="str">
        <f t="shared" ref="AE14:AE17" si="11">AB14&amp;AD14</f>
        <v>FuerteFuerte</v>
      </c>
      <c r="AF14" s="53" t="str">
        <f>IFERROR(VLOOKUP(AE14,[2]PARAMETROS!$BH$2:$BJ$10,3,FALSE),"")</f>
        <v>Fuerte</v>
      </c>
      <c r="AG14" s="53">
        <f t="shared" ref="AG14:AG17" si="12">IF(AF14="fuerte",100,IF(AF14="Moderado",50,IF(AF14="débil",0,"")))</f>
        <v>100</v>
      </c>
      <c r="AH14" s="53" t="str">
        <f>IFERROR(VLOOKUP(AE14,[2]PARAMETROS!$BH$2:$BJ$10,2,FALSE),"")</f>
        <v>No</v>
      </c>
      <c r="AI14" s="55">
        <f t="shared" ref="AI14" si="13">IFERROR(AVERAGE(AG14:AG14),0)</f>
        <v>100</v>
      </c>
      <c r="AJ14" s="53" t="str">
        <f t="shared" ref="AJ14:AJ17" si="14">IF(AI14&gt;=100,"Fuerte",IF(AI14&gt;=50,"Moderado",IF(AI14&gt;=0,"Débil","")))</f>
        <v>Fuerte</v>
      </c>
      <c r="AK14" s="54" t="s">
        <v>217</v>
      </c>
      <c r="AL14" s="54" t="s">
        <v>217</v>
      </c>
      <c r="AM14" s="54" t="str">
        <f t="shared" ref="AM14:AM16" si="15">+AJ14&amp;AK14&amp;AL14</f>
        <v>FuerteDirectamenteDirectamente</v>
      </c>
      <c r="AN14" s="56">
        <f>IFERROR(VLOOKUP(AM14,[2]PARAMETROS!$BD$1:$BG$9,2,FALSE),0)</f>
        <v>2</v>
      </c>
      <c r="AO14" s="56">
        <f>IF(E14&lt;&gt;"8. Corrupción",IFERROR(VLOOKUP(AM14,[2]PARAMETROS!$BD$1:$BG$9,3,FALSE),0),0)</f>
        <v>0</v>
      </c>
      <c r="AP14" s="57">
        <f t="shared" ref="AP14" si="16">IF(H14 ="",0,IF(H14-AN14&lt;=0,1,H14-AN14))</f>
        <v>1</v>
      </c>
      <c r="AQ14" s="57">
        <f t="shared" ref="AQ14" si="17">IF(E14&lt;&gt;"8. Corrupción",IF(I14="",0,IF(I14-AO14=0,1,I14-AO14)),I14)</f>
        <v>5</v>
      </c>
      <c r="AR14" s="48" t="str">
        <f t="shared" ref="AR14" si="18">IF(E14="8. Corrupción",IF(OR(AND(AP14=1,AQ14=5),AND(AP14=2,AQ14=5),AND(AP14=3,AQ14=4),(AP14+AQ14&gt;=8)),"Extrema",IF(OR(AND(AP14=1,AQ14=4),AND(AP14=2,AQ14=4),AND(AP14=4,AQ14=3),AND(AP14=3,AQ14=3)),"Alta",IF(OR(AND(AP14=1,AQ14=3),AND(AP14=2,AQ14=3)),"Moderada","No aplica para Corrupción"))),IF(AP14+AQ14=0,"",IF(OR(AND(AP14=3,AQ14=4),(AND(AP14=2,AQ14=5)),(AND(AP14=1,AQ14=5))),"Extrema",IF(OR(AND(AP14=3,AQ14=1),(AND(AP14=2,AQ14=2))),"Baja",IF(OR(AND(AP14=4,AQ14=1),AND(AP14=3,AQ14=2),AND(AP14=2,AQ14=3),AND(AP14=1,AQ14=3)),"Moderada",IF(AP14+AQ14&gt;=8,"Extrema",IF(AP14+AQ14&lt;4,"Baja",IF(AP14+AQ14&gt;=6,"Alta","Alta"))))))))</f>
        <v>Extrema</v>
      </c>
      <c r="AS14" s="58" t="s">
        <v>218</v>
      </c>
      <c r="AT14" s="47" t="s">
        <v>229</v>
      </c>
      <c r="AU14" s="47" t="s">
        <v>230</v>
      </c>
      <c r="AV14" s="47" t="s">
        <v>231</v>
      </c>
      <c r="AW14" s="47" t="s">
        <v>232</v>
      </c>
      <c r="AX14" s="59">
        <v>44200</v>
      </c>
      <c r="AY14" s="59">
        <v>44561</v>
      </c>
      <c r="AZ14" s="66" t="s">
        <v>272</v>
      </c>
      <c r="BA14" s="94">
        <v>0.3</v>
      </c>
      <c r="BB14" s="66" t="s">
        <v>313</v>
      </c>
      <c r="BC14" s="80" t="s">
        <v>291</v>
      </c>
      <c r="BD14" s="66" t="s">
        <v>334</v>
      </c>
      <c r="BE14" s="105"/>
      <c r="BF14" s="105"/>
    </row>
    <row r="15" spans="1:58" ht="168.75" customHeight="1" x14ac:dyDescent="0.2">
      <c r="A15" s="46"/>
      <c r="B15" s="46" t="s">
        <v>221</v>
      </c>
      <c r="C15" s="46" t="s">
        <v>243</v>
      </c>
      <c r="D15" s="46" t="s">
        <v>245</v>
      </c>
      <c r="E15" s="46" t="s">
        <v>224</v>
      </c>
      <c r="F15" s="47" t="s">
        <v>246</v>
      </c>
      <c r="G15" s="47" t="s">
        <v>247</v>
      </c>
      <c r="H15" s="46">
        <v>2</v>
      </c>
      <c r="I15" s="46">
        <v>4</v>
      </c>
      <c r="J15" s="48" t="str">
        <f>IF(E15="8. Corrupción",IF(OR(AND(H15=1,I15=5),AND(H15=2,I15=5),AND(H15=3,I15=4),(H15+I15&gt;=8)),"Extrema",IF(OR(AND(H15=1,I15=4),AND(H15=2,I15=4),AND(H15=4,I15=3),AND(H15=3,I15=3)),"Alta",IF(OR(AND(H15=1,I15=3),AND(H15=2,I15=3)),"Moderada","No aplica para Corrupción"))),IF(H15+I15=0,"",IF(OR(AND(H15=3,I15=4),(AND(H15=2,I15=5)),(AND(H15=1,I15=5))),"Extrema",IF(OR(AND(H15=3,I15=1),(AND(H15=2,I15=2))),"Baja",IF(OR(AND(H15=4,I15=1),AND(H15=3,I15=2),AND(H15=2,I15=3),AND(H15=1,I15=3)),"Moderada",IF(H15+I15&gt;=8,"Extrema",IF(H15+I15&lt;4,"Baja",IF(H15+I15&gt;=6,"Alta","Alta"))))))))</f>
        <v>Alta</v>
      </c>
      <c r="K15" s="49" t="s">
        <v>208</v>
      </c>
      <c r="L15" s="49" t="s">
        <v>248</v>
      </c>
      <c r="M15" s="50" t="s">
        <v>209</v>
      </c>
      <c r="N15" s="60"/>
      <c r="O15" s="50" t="s">
        <v>210</v>
      </c>
      <c r="P15" s="51">
        <f t="shared" si="2"/>
        <v>15</v>
      </c>
      <c r="Q15" s="50" t="s">
        <v>211</v>
      </c>
      <c r="R15" s="51">
        <f t="shared" si="3"/>
        <v>15</v>
      </c>
      <c r="S15" s="50" t="s">
        <v>212</v>
      </c>
      <c r="T15" s="51">
        <f t="shared" si="4"/>
        <v>15</v>
      </c>
      <c r="U15" s="50" t="s">
        <v>213</v>
      </c>
      <c r="V15" s="51">
        <f t="shared" si="5"/>
        <v>15</v>
      </c>
      <c r="W15" s="50" t="s">
        <v>214</v>
      </c>
      <c r="X15" s="51">
        <f t="shared" si="6"/>
        <v>15</v>
      </c>
      <c r="Y15" s="50" t="s">
        <v>215</v>
      </c>
      <c r="Z15" s="51">
        <f t="shared" si="7"/>
        <v>10</v>
      </c>
      <c r="AA15" s="52">
        <f t="shared" si="8"/>
        <v>85</v>
      </c>
      <c r="AB15" s="53" t="str">
        <f t="shared" si="9"/>
        <v>Débil</v>
      </c>
      <c r="AC15" s="54" t="s">
        <v>216</v>
      </c>
      <c r="AD15" s="53" t="str">
        <f t="shared" si="10"/>
        <v>Fuerte</v>
      </c>
      <c r="AE15" s="53" t="str">
        <f t="shared" si="11"/>
        <v>DébilFuerte</v>
      </c>
      <c r="AF15" s="53" t="str">
        <f>IFERROR(VLOOKUP(AE15,[2]PARAMETROS!$BH$2:$BJ$10,3,FALSE),"")</f>
        <v>Débil</v>
      </c>
      <c r="AG15" s="53">
        <f t="shared" si="12"/>
        <v>0</v>
      </c>
      <c r="AH15" s="53" t="str">
        <f>IFERROR(VLOOKUP(AE15,[2]PARAMETROS!$BH$2:$BJ$10,2,FALSE),"")</f>
        <v>Sí</v>
      </c>
      <c r="AI15" s="55">
        <f>IFERROR(AVERAGE(AG15:AG15),0)</f>
        <v>0</v>
      </c>
      <c r="AJ15" s="53" t="str">
        <f t="shared" si="14"/>
        <v>Débil</v>
      </c>
      <c r="AK15" s="54" t="s">
        <v>217</v>
      </c>
      <c r="AL15" s="54" t="s">
        <v>217</v>
      </c>
      <c r="AM15" s="54" t="str">
        <f t="shared" si="15"/>
        <v>DébilDirectamenteDirectamente</v>
      </c>
      <c r="AN15" s="56">
        <f>IFERROR(VLOOKUP(AM15,[3]PARAMETROS!$BD$1:$BG$9,2,FALSE),0)</f>
        <v>0</v>
      </c>
      <c r="AO15" s="56">
        <f>IF(E15&lt;&gt;"8. Corrupción",IFERROR(VLOOKUP(AM15,[2]PARAMETROS!$BD$1:$BG$9,3,FALSE),0),0)</f>
        <v>0</v>
      </c>
      <c r="AP15" s="57">
        <f>IF(H15 ="",0,IF(H15-AN15&lt;=0,1,H15-AN15))</f>
        <v>2</v>
      </c>
      <c r="AQ15" s="57">
        <f>IF(E15&lt;&gt;"8. Corrupción",IF(I15="",0,IF(I15-AO15=0,1,I15-AO15)),I15)</f>
        <v>4</v>
      </c>
      <c r="AR15" s="48" t="str">
        <f>IF(E15="8. Corrupción",IF(OR(AND(AP15=1,AQ15=5),AND(AP15=2,AQ15=5),AND(AP15=3,AQ15=4),(AP15+AQ15&gt;=8)),"Extrema",IF(OR(AND(AP15=1,AQ15=4),AND(AP15=2,AQ15=4),AND(AP15=4,AQ15=3),AND(AP15=3,AQ15=3)),"Alta",IF(OR(AND(AP15=1,AQ15=3),AND(AP15=2,AQ15=3)),"Moderada","No aplica para Corrupción"))),IF(AP15+AQ15=0,"",IF(OR(AND(AP15=3,AQ15=4),(AND(AP15=2,AQ15=5)),(AND(AP15=1,AQ15=5))),"Extrema",IF(OR(AND(AP15=3,AQ15=1),(AND(AP15=2,AQ15=2))),"Baja",IF(OR(AND(AP15=4,AQ15=1),AND(AP15=3,AQ15=2),AND(AP15=2,AQ15=3),AND(AP15=1,AQ15=3)),"Moderada",IF(AP15+AQ15&gt;=8,"Extrema",IF(AP15+AQ15&lt;4,"Baja",IF(AP15+AQ15&gt;=6,"Alta","Alta"))))))))</f>
        <v>Alta</v>
      </c>
      <c r="AS15" s="58" t="s">
        <v>218</v>
      </c>
      <c r="AT15" s="47" t="s">
        <v>249</v>
      </c>
      <c r="AU15" s="47" t="s">
        <v>250</v>
      </c>
      <c r="AV15" s="47" t="s">
        <v>244</v>
      </c>
      <c r="AW15" s="47" t="s">
        <v>251</v>
      </c>
      <c r="AX15" s="59">
        <v>44200</v>
      </c>
      <c r="AY15" s="59">
        <v>44561</v>
      </c>
      <c r="AZ15" s="66" t="s">
        <v>289</v>
      </c>
      <c r="BA15" s="94">
        <v>0</v>
      </c>
      <c r="BB15" s="66" t="s">
        <v>290</v>
      </c>
      <c r="BC15" s="80" t="s">
        <v>291</v>
      </c>
      <c r="BD15" s="66" t="s">
        <v>334</v>
      </c>
      <c r="BE15" s="105"/>
      <c r="BF15" s="105"/>
    </row>
    <row r="16" spans="1:58" ht="283.5" customHeight="1" x14ac:dyDescent="0.2">
      <c r="A16" s="46" t="s">
        <v>233</v>
      </c>
      <c r="B16" s="46" t="s">
        <v>221</v>
      </c>
      <c r="C16" s="46" t="s">
        <v>252</v>
      </c>
      <c r="D16" s="46" t="s">
        <v>254</v>
      </c>
      <c r="E16" s="46" t="s">
        <v>224</v>
      </c>
      <c r="F16" s="47" t="s">
        <v>255</v>
      </c>
      <c r="G16" s="47" t="s">
        <v>256</v>
      </c>
      <c r="H16" s="46">
        <v>1</v>
      </c>
      <c r="I16" s="46">
        <v>4</v>
      </c>
      <c r="J16" s="48" t="str">
        <f>IF(E16="8. Corrupción",IF(OR(AND(H16=1,I16=5),AND(H16=2,I16=5),AND(H16=3,I16=4),(H16+I16&gt;=8)),"Extrema",IF(OR(AND(H16=1,I16=4),AND(H16=2,I16=4),AND(H16=4,I16=3),AND(H16=3,I16=3)),"Alta",IF(OR(AND(H16=1,I16=3),AND(H16=2,I16=3)),"Moderada","No aplica para Corrupción"))),IF(H16+I16=0,"",IF(OR(AND(H16=3,I16=4),(AND(H16=2,I16=5)),(AND(H16=1,I16=5))),"Extrema",IF(OR(AND(H16=3,I16=1),(AND(H16=2,I16=2))),"Baja",IF(OR(AND(H16=4,I16=1),AND(H16=3,I16=2),AND(H16=2,I16=3),AND(H16=1,I16=3)),"Moderada",IF(H16+I16&gt;=8,"Extrema",IF(H16+I16&lt;4,"Baja",IF(H16+I16&gt;=6,"Alta","Alta"))))))))</f>
        <v>Alta</v>
      </c>
      <c r="K16" s="49" t="s">
        <v>219</v>
      </c>
      <c r="L16" s="49" t="s">
        <v>257</v>
      </c>
      <c r="M16" s="50" t="s">
        <v>209</v>
      </c>
      <c r="N16" s="51">
        <f>IF(M16="Asignado",15,0)</f>
        <v>15</v>
      </c>
      <c r="O16" s="50" t="s">
        <v>210</v>
      </c>
      <c r="P16" s="51">
        <f>IF(O16="Adecuado",15,0)</f>
        <v>15</v>
      </c>
      <c r="Q16" s="50" t="s">
        <v>211</v>
      </c>
      <c r="R16" s="51">
        <f>IF(Q16="Oportuna",15,0)</f>
        <v>15</v>
      </c>
      <c r="S16" s="50" t="s">
        <v>212</v>
      </c>
      <c r="T16" s="51">
        <f>IF(S16="Prevenir",15,IF(S16="Detectar",10,0))</f>
        <v>15</v>
      </c>
      <c r="U16" s="50" t="s">
        <v>213</v>
      </c>
      <c r="V16" s="51">
        <f>IF(U16="Confiable",15,0)</f>
        <v>15</v>
      </c>
      <c r="W16" s="50" t="s">
        <v>214</v>
      </c>
      <c r="X16" s="51">
        <f>IF(W16="Se investigan y resuelven oportunamente",15,0)</f>
        <v>15</v>
      </c>
      <c r="Y16" s="50" t="s">
        <v>215</v>
      </c>
      <c r="Z16" s="51">
        <f t="shared" si="7"/>
        <v>10</v>
      </c>
      <c r="AA16" s="52">
        <f t="shared" si="8"/>
        <v>100</v>
      </c>
      <c r="AB16" s="53" t="str">
        <f>IF(AA16&gt;=96,"Fuerte",IF(AA16&gt;=86,"Moderado",IF(AA16&gt;=0,"Débil","")))</f>
        <v>Fuerte</v>
      </c>
      <c r="AC16" s="54" t="s">
        <v>216</v>
      </c>
      <c r="AD16" s="53" t="str">
        <f>IF(AC16="Siempre se ejecuta","Fuerte",IF(AC16="Algunas veces","Moderado",IF(AC16="no se ejecuta","Débil","")))</f>
        <v>Fuerte</v>
      </c>
      <c r="AE16" s="53" t="str">
        <f t="shared" si="11"/>
        <v>FuerteFuerte</v>
      </c>
      <c r="AF16" s="53" t="str">
        <f>IFERROR(VLOOKUP(AE16,[3]PARAMETROS!$BH$2:$BJ$10,3,FALSE),"")</f>
        <v>Fuerte</v>
      </c>
      <c r="AG16" s="53">
        <f t="shared" si="12"/>
        <v>100</v>
      </c>
      <c r="AH16" s="53" t="str">
        <f>IFERROR(VLOOKUP(AE16,[3]PARAMETROS!$BH$2:$BJ$10,2,FALSE),"")</f>
        <v>No</v>
      </c>
      <c r="AI16" s="154">
        <f>IFERROR(AVERAGE(AG16:AG16),0)</f>
        <v>100</v>
      </c>
      <c r="AJ16" s="133" t="str">
        <f>IF(AI16&gt;=100,"Fuerte",IF(AI16&gt;=50,"Moderado",IF(AI16&gt;=0,"Débil","")))</f>
        <v>Fuerte</v>
      </c>
      <c r="AK16" s="132" t="s">
        <v>217</v>
      </c>
      <c r="AL16" s="132" t="s">
        <v>258</v>
      </c>
      <c r="AM16" s="54" t="str">
        <f t="shared" si="15"/>
        <v>FuerteDirectamenteNo disminuye</v>
      </c>
      <c r="AN16" s="153">
        <f>IFERROR(VLOOKUP(AM16,[3]PARAMETROS!$BD$1:$BG$9,2,FALSE),0)</f>
        <v>2</v>
      </c>
      <c r="AO16" s="153">
        <f>IF(E16&lt;&gt;"8. Corrupción",IFERROR(VLOOKUP(AM16,[3]PARAMETROS!$BD$1:$BG$9,3,FALSE),0),0)</f>
        <v>0</v>
      </c>
      <c r="AP16" s="57">
        <f>IF(H16 ="",0,IF(H16-AN16&lt;=0,1,H16-AN16))</f>
        <v>1</v>
      </c>
      <c r="AQ16" s="57">
        <f>IF(E16&lt;&gt;"8. Corrupción",IF(I16="",0,IF(I16-AO16=0,1,I16-AO16)),I16)</f>
        <v>4</v>
      </c>
      <c r="AR16" s="48" t="str">
        <f>IF(E16="8. Corrupción",IF(OR(AND(AP16=1,AQ16=5),AND(AP16=2,AQ16=5),AND(AP16=3,AQ16=4),(AP16+AQ16&gt;=8)),"Extrema",IF(OR(AND(AP16=1,AQ16=4),AND(AP16=2,AQ16=4),AND(AP16=4,AQ16=3),AND(AP16=3,AQ16=3)),"Alta",IF(OR(AND(AP16=1,AQ16=3),AND(AP16=2,AQ16=3)),"Moderada","No aplica para Corrupción"))),IF(AP16+AQ16=0,"",IF(OR(AND(AP16=3,AQ16=4),(AND(AP16=2,AQ16=5)),(AND(AP16=1,AQ16=5))),"Extrema",IF(OR(AND(AP16=3,AQ16=1),(AND(AP16=2,AQ16=2))),"Baja",IF(OR(AND(AP16=4,AQ16=1),AND(AP16=3,AQ16=2),AND(AP16=2,AQ16=3),AND(AP16=1,AQ16=3)),"Moderada",IF(AP16+AQ16&gt;=8,"Extrema",IF(AP16+AQ16&lt;4,"Baja",IF(AP16+AQ16&gt;=6,"Alta","Alta"))))))))</f>
        <v>Alta</v>
      </c>
      <c r="AS16" s="58" t="s">
        <v>218</v>
      </c>
      <c r="AT16" s="47" t="s">
        <v>259</v>
      </c>
      <c r="AU16" s="47" t="s">
        <v>260</v>
      </c>
      <c r="AV16" s="47" t="s">
        <v>253</v>
      </c>
      <c r="AW16" s="47" t="s">
        <v>261</v>
      </c>
      <c r="AX16" s="59">
        <v>44200</v>
      </c>
      <c r="AY16" s="59">
        <v>44561</v>
      </c>
      <c r="AZ16" s="95" t="s">
        <v>337</v>
      </c>
      <c r="BA16" s="97" t="s">
        <v>312</v>
      </c>
      <c r="BB16" s="95" t="s">
        <v>316</v>
      </c>
      <c r="BC16" s="80" t="s">
        <v>291</v>
      </c>
      <c r="BD16" s="79"/>
      <c r="BE16" s="105"/>
      <c r="BF16" s="105"/>
    </row>
    <row r="17" spans="1:61" ht="377.1" customHeight="1" x14ac:dyDescent="0.2">
      <c r="A17" s="46"/>
      <c r="B17" s="46" t="s">
        <v>207</v>
      </c>
      <c r="C17" s="46" t="s">
        <v>262</v>
      </c>
      <c r="D17" s="46" t="s">
        <v>263</v>
      </c>
      <c r="E17" s="46" t="s">
        <v>224</v>
      </c>
      <c r="F17" s="47" t="s">
        <v>264</v>
      </c>
      <c r="G17" s="47" t="s">
        <v>265</v>
      </c>
      <c r="H17" s="46">
        <v>1</v>
      </c>
      <c r="I17" s="46">
        <v>3</v>
      </c>
      <c r="J17" s="48" t="str">
        <f t="shared" ref="J17" si="19">IF(E17="8. Corrupción",IF(OR(AND(H17=1,I17=5),AND(H17=2,I17=5),AND(H17=3,I17=4),(H17+I17&gt;=8)),"Extrema",IF(OR(AND(H17=1,I17=4),AND(H17=2,I17=4),AND(H17=4,I17=3),AND(H17=3,I17=3)),"Alta",IF(OR(AND(H17=1,I17=3),AND(H17=2,I17=3)),"Moderada","No aplica para Corrupción"))),IF(H17+I17=0,"",IF(OR(AND(H17=3,I17=4),(AND(H17=2,I17=5)),(AND(H17=1,I17=5))),"Extrema",IF(OR(AND(H17=3,I17=1),(AND(H17=2,I17=2))),"Baja",IF(OR(AND(H17=4,I17=1),AND(H17=3,I17=2),AND(H17=2,I17=3),AND(H17=1,I17=3)),"Moderada",IF(H17+I17&gt;=8,"Extrema",IF(H17+I17&lt;4,"Baja",IF(H17+I17&gt;=6,"Alta","Alta"))))))))</f>
        <v>Moderada</v>
      </c>
      <c r="K17" s="49" t="s">
        <v>208</v>
      </c>
      <c r="L17" s="49" t="s">
        <v>266</v>
      </c>
      <c r="M17" s="50" t="s">
        <v>209</v>
      </c>
      <c r="N17" s="51">
        <f t="shared" ref="N17" si="20">IF(M17="Asignado",15,0)</f>
        <v>15</v>
      </c>
      <c r="O17" s="50" t="s">
        <v>210</v>
      </c>
      <c r="P17" s="51">
        <f t="shared" si="2"/>
        <v>15</v>
      </c>
      <c r="Q17" s="50" t="s">
        <v>211</v>
      </c>
      <c r="R17" s="51">
        <f t="shared" si="3"/>
        <v>15</v>
      </c>
      <c r="S17" s="50" t="s">
        <v>212</v>
      </c>
      <c r="T17" s="51">
        <f t="shared" si="4"/>
        <v>15</v>
      </c>
      <c r="U17" s="50" t="s">
        <v>213</v>
      </c>
      <c r="V17" s="51">
        <f t="shared" si="5"/>
        <v>15</v>
      </c>
      <c r="W17" s="50" t="s">
        <v>214</v>
      </c>
      <c r="X17" s="51">
        <f t="shared" si="6"/>
        <v>15</v>
      </c>
      <c r="Y17" s="50" t="s">
        <v>215</v>
      </c>
      <c r="Z17" s="51">
        <f t="shared" si="7"/>
        <v>10</v>
      </c>
      <c r="AA17" s="52">
        <f t="shared" si="8"/>
        <v>100</v>
      </c>
      <c r="AB17" s="53" t="str">
        <f t="shared" si="9"/>
        <v>Fuerte</v>
      </c>
      <c r="AC17" s="54" t="s">
        <v>216</v>
      </c>
      <c r="AD17" s="53" t="str">
        <f t="shared" si="10"/>
        <v>Fuerte</v>
      </c>
      <c r="AE17" s="53" t="str">
        <f t="shared" si="11"/>
        <v>FuerteFuerte</v>
      </c>
      <c r="AF17" s="53" t="str">
        <f>IFERROR(VLOOKUP(AE17,[2]PARAMETROS!$BH$2:$BJ$10,3,FALSE),"")</f>
        <v>Fuerte</v>
      </c>
      <c r="AG17" s="53">
        <f t="shared" si="12"/>
        <v>100</v>
      </c>
      <c r="AH17" s="53" t="str">
        <f>IFERROR(VLOOKUP(AE17,[2]PARAMETROS!$BH$2:$BJ$10,2,FALSE),"")</f>
        <v>No</v>
      </c>
      <c r="AI17" s="55">
        <f t="shared" ref="AI17" si="21">IFERROR(AVERAGE(AG17:AG17),0)</f>
        <v>100</v>
      </c>
      <c r="AJ17" s="53" t="str">
        <f t="shared" si="14"/>
        <v>Fuerte</v>
      </c>
      <c r="AK17" s="54" t="s">
        <v>217</v>
      </c>
      <c r="AL17" s="54" t="s">
        <v>217</v>
      </c>
      <c r="AM17" s="54" t="str">
        <f t="shared" ref="AM17" si="22">+AJ17&amp;AK17&amp;AL17</f>
        <v>FuerteDirectamenteDirectamente</v>
      </c>
      <c r="AN17" s="56">
        <f>IFERROR(VLOOKUP(AM17,[2]PARAMETROS!$BD$1:$BG$9,2,FALSE),0)</f>
        <v>2</v>
      </c>
      <c r="AO17" s="56">
        <f>IF(E17&lt;&gt;"8. Corrupción",IFERROR(VLOOKUP(AM17,[2]PARAMETROS!$BD$1:$BG$9,3,FALSE),0),0)</f>
        <v>0</v>
      </c>
      <c r="AP17" s="57">
        <f t="shared" ref="AP17" si="23">IF(H17 ="",0,IF(H17-AN17&lt;=0,1,H17-AN17))</f>
        <v>1</v>
      </c>
      <c r="AQ17" s="57">
        <f t="shared" ref="AQ17" si="24">IF(E17&lt;&gt;"8. Corrupción",IF(I17="",0,IF(I17-AO17=0,1,I17-AO17)),I17)</f>
        <v>3</v>
      </c>
      <c r="AR17" s="48" t="str">
        <f t="shared" ref="AR17" si="25">IF(E17="8. Corrupción",IF(OR(AND(AP17=1,AQ17=5),AND(AP17=2,AQ17=5),AND(AP17=3,AQ17=4),(AP17+AQ17&gt;=8)),"Extrema",IF(OR(AND(AP17=1,AQ17=4),AND(AP17=2,AQ17=4),AND(AP17=4,AQ17=3),AND(AP17=3,AQ17=3)),"Alta",IF(OR(AND(AP17=1,AQ17=3),AND(AP17=2,AQ17=3)),"Moderada","No aplica para Corrupción"))),IF(AP17+AQ17=0,"",IF(OR(AND(AP17=3,AQ17=4),(AND(AP17=2,AQ17=5)),(AND(AP17=1,AQ17=5))),"Extrema",IF(OR(AND(AP17=3,AQ17=1),(AND(AP17=2,AQ17=2))),"Baja",IF(OR(AND(AP17=4,AQ17=1),AND(AP17=3,AQ17=2),AND(AP17=2,AQ17=3),AND(AP17=1,AQ17=3)),"Moderada",IF(AP17+AQ17&gt;=8,"Extrema",IF(AP17+AQ17&lt;4,"Baja",IF(AP17+AQ17&gt;=6,"Alta","Alta"))))))))</f>
        <v>Moderada</v>
      </c>
      <c r="AS17" s="58" t="s">
        <v>218</v>
      </c>
      <c r="AT17" s="47" t="s">
        <v>267</v>
      </c>
      <c r="AU17" s="47" t="s">
        <v>268</v>
      </c>
      <c r="AV17" s="47" t="s">
        <v>269</v>
      </c>
      <c r="AW17" s="47" t="s">
        <v>270</v>
      </c>
      <c r="AX17" s="59">
        <v>44200</v>
      </c>
      <c r="AY17" s="59">
        <v>44561</v>
      </c>
      <c r="AZ17" s="95" t="s">
        <v>314</v>
      </c>
      <c r="BA17" s="117">
        <v>1</v>
      </c>
      <c r="BB17" s="95" t="s">
        <v>315</v>
      </c>
      <c r="BC17" s="96" t="s">
        <v>291</v>
      </c>
      <c r="BD17" s="95" t="s">
        <v>334</v>
      </c>
      <c r="BE17" s="105"/>
      <c r="BF17" s="105"/>
    </row>
    <row r="18" spans="1:61" ht="408.6" customHeight="1" x14ac:dyDescent="0.2">
      <c r="A18" s="128"/>
      <c r="B18" s="127" t="s">
        <v>221</v>
      </c>
      <c r="C18" s="127" t="s">
        <v>234</v>
      </c>
      <c r="D18" s="127" t="s">
        <v>236</v>
      </c>
      <c r="E18" s="127" t="s">
        <v>224</v>
      </c>
      <c r="F18" s="127" t="s">
        <v>237</v>
      </c>
      <c r="G18" s="127" t="s">
        <v>238</v>
      </c>
      <c r="H18" s="127">
        <v>2</v>
      </c>
      <c r="I18" s="127">
        <v>3</v>
      </c>
      <c r="J18" s="130" t="str">
        <f>IF(E18="8. Corrupción",IF(OR(AND(H18=1,I18=5),AND(H18=2,I18=5),AND(H18=3,I18=4),(H18+I18&gt;=8)),"Extrema",IF(OR(AND(H18=1,I18=4),AND(H18=2,I18=4),AND(H18=4,I18=3),AND(H18=3,I18=3)),"Alta",IF(OR(AND(H18=1,I18=3),AND(H18=2,I18=3)),"Moderada","No aplica para Corrupción"))),IF(H18+I18=0,"",IF(OR(AND(H18=3,I18=4),(AND(H18=2,I18=5)),(AND(H18=1,I18=5))),"Extrema",IF(OR(AND(H18=3,I18=1),(AND(H18=2,I18=2))),"Baja",IF(OR(AND(H18=4,I18=1),AND(H18=3,I18=2),AND(H18=2,I18=3),AND(H18=1,I18=3)),"Moderada",IF(H18+I18&gt;=8,"Extrema",IF(H18+I18&lt;4,"Baja",IF(H18+I18&gt;=6,"Alta","Alta"))))))))</f>
        <v>Moderada</v>
      </c>
      <c r="K18" s="127" t="s">
        <v>219</v>
      </c>
      <c r="L18" s="127" t="s">
        <v>239</v>
      </c>
      <c r="M18" s="50" t="s">
        <v>209</v>
      </c>
      <c r="N18" s="129">
        <f>IF(M18="Asignado",15,0)</f>
        <v>15</v>
      </c>
      <c r="O18" s="50" t="s">
        <v>210</v>
      </c>
      <c r="P18" s="129">
        <f>IF(O18="Adecuado",15,0)</f>
        <v>15</v>
      </c>
      <c r="Q18" s="50" t="s">
        <v>211</v>
      </c>
      <c r="R18" s="129">
        <f>IF(Q18="Oportuna",15,0)</f>
        <v>15</v>
      </c>
      <c r="S18" s="50" t="s">
        <v>212</v>
      </c>
      <c r="T18" s="129">
        <f>IF(S18="Prevenir",15,IF(S18="Detectar",10,0))</f>
        <v>15</v>
      </c>
      <c r="U18" s="50" t="s">
        <v>213</v>
      </c>
      <c r="V18" s="129">
        <f>IF(U18="Confiable",15,0)</f>
        <v>15</v>
      </c>
      <c r="W18" s="50" t="s">
        <v>214</v>
      </c>
      <c r="X18" s="129">
        <f>IF(W18="Se investigan y resuelven oportunamente",15,0)</f>
        <v>15</v>
      </c>
      <c r="Y18" s="50" t="s">
        <v>215</v>
      </c>
      <c r="Z18" s="129">
        <f>IF(Y18="Completa",10,IF(Y18="incompleta",5,0))</f>
        <v>10</v>
      </c>
      <c r="AA18" s="52">
        <f>N18+P18+R18+T18+V18+X18+Z18</f>
        <v>100</v>
      </c>
      <c r="AB18" s="93" t="str">
        <f>IF(AA18&gt;=96,"Fuerte",IF(AA18&gt;=86,"Moderado",IF(AA18&gt;=0,"Débil","")))</f>
        <v>Fuerte</v>
      </c>
      <c r="AC18" s="90" t="s">
        <v>216</v>
      </c>
      <c r="AD18" s="93" t="str">
        <f>IF(AC18="Siempre se ejecuta","Fuerte",IF(AC18="Algunas veces","Moderado",IF(AC18="no se ejecuta","Débil","")))</f>
        <v>Fuerte</v>
      </c>
      <c r="AE18" s="133" t="str">
        <f>AB18&amp;AD18</f>
        <v>FuerteFuerte</v>
      </c>
      <c r="AF18" s="93" t="str">
        <f>IFERROR(VLOOKUP(AE18,[2]PARAMETROS!$BH$2:$BJ$10,3,FALSE),"")</f>
        <v>Fuerte</v>
      </c>
      <c r="AG18" s="133">
        <f>IF(AF18="fuerte",100,IF(AF18="Moderado",50,IF(AF18="débil",0,"")))</f>
        <v>100</v>
      </c>
      <c r="AH18" s="93" t="str">
        <f>IFERROR(VLOOKUP(AE18,[2]PARAMETROS!$BH$2:$BJ$10,2,FALSE),"")</f>
        <v>No</v>
      </c>
      <c r="AI18" s="92">
        <f>IFERROR(AVERAGE(AG18:AG18),0)</f>
        <v>100</v>
      </c>
      <c r="AJ18" s="93" t="str">
        <f>IF(AI18&gt;=100,"Fuerte",IF(AI18&gt;=50,"Moderado",IF(AI18&gt;=0,"Débil","")))</f>
        <v>Fuerte</v>
      </c>
      <c r="AK18" s="90" t="s">
        <v>217</v>
      </c>
      <c r="AL18" s="90" t="s">
        <v>217</v>
      </c>
      <c r="AM18" s="132" t="str">
        <f>+AJ18&amp;AK18&amp;AL18</f>
        <v>FuerteDirectamenteDirectamente</v>
      </c>
      <c r="AN18" s="91">
        <f>IFERROR(VLOOKUP(AM18,[2]PARAMETROS!$BD$1:$BG$9,2,FALSE),0)</f>
        <v>2</v>
      </c>
      <c r="AO18" s="91">
        <f>IF(E18&lt;&gt;"8. Corrupción",IFERROR(VLOOKUP(AM18,[2]PARAMETROS!$BD$1:$BG$9,3,FALSE),0),0)</f>
        <v>0</v>
      </c>
      <c r="AP18" s="131">
        <f>IF(H18 ="",0,IF(H18-AN18&lt;=0,1,H18-AN18))</f>
        <v>1</v>
      </c>
      <c r="AQ18" s="131">
        <f>IF(E18&lt;&gt;"8. Corrupción",IF(I18="",0,IF(I18-AO18=0,1,I18-AO18)),I18)</f>
        <v>3</v>
      </c>
      <c r="AR18" s="130" t="str">
        <f>IF(E18="8. Corrupción",IF(OR(AND(AP18=1,AQ18=5),AND(AP18=2,AQ18=5),AND(AP18=3,AQ18=4),(AP18+AQ18&gt;=8)),"Extrema",IF(OR(AND(AP18=1,AQ18=4),AND(AP18=2,AQ18=4),AND(AP18=4,AQ18=3),AND(AP18=3,AQ18=3)),"Alta",IF(OR(AND(AP18=1,AQ18=3),AND(AP18=2,AQ18=3)),"Moderada","No aplica para Corrupción"))),IF(AP18+AQ18=0,"",IF(OR(AND(AP18=3,AQ18=4),(AND(AP18=2,AQ18=5)),(AND(AP18=1,AQ18=5))),"Extrema",IF(OR(AND(AP18=3,AQ18=1),(AND(AP18=2,AQ18=2))),"Baja",IF(OR(AND(AP18=4,AQ18=1),AND(AP18=3,AQ18=2),AND(AP18=2,AQ18=3),AND(AP18=1,AQ18=3)),"Moderada",IF(AP18+AQ18&gt;=8,"Extrema",IF(AP18+AQ18&lt;4,"Baja",IF(AP18+AQ18&gt;=6,"Alta","Alta"))))))))</f>
        <v>Moderada</v>
      </c>
      <c r="AS18" s="134" t="s">
        <v>218</v>
      </c>
      <c r="AT18" s="134" t="s">
        <v>240</v>
      </c>
      <c r="AU18" s="134" t="s">
        <v>241</v>
      </c>
      <c r="AV18" s="134" t="s">
        <v>235</v>
      </c>
      <c r="AW18" s="134" t="s">
        <v>242</v>
      </c>
      <c r="AX18" s="134">
        <v>44200</v>
      </c>
      <c r="AY18" s="134">
        <v>44561</v>
      </c>
      <c r="AZ18" s="111" t="s">
        <v>323</v>
      </c>
      <c r="BA18" s="112">
        <v>1</v>
      </c>
      <c r="BB18" s="106" t="s">
        <v>324</v>
      </c>
      <c r="BC18" s="79" t="s">
        <v>291</v>
      </c>
      <c r="BD18" s="79"/>
      <c r="BE18" s="105"/>
      <c r="BF18" s="105"/>
    </row>
    <row r="19" spans="1:61" ht="247.5" customHeight="1" x14ac:dyDescent="0.2">
      <c r="A19" s="128"/>
      <c r="B19" s="127"/>
      <c r="C19" s="127"/>
      <c r="D19" s="127"/>
      <c r="E19" s="127"/>
      <c r="F19" s="127"/>
      <c r="G19" s="127"/>
      <c r="H19" s="127"/>
      <c r="I19" s="127"/>
      <c r="J19" s="130"/>
      <c r="K19" s="127"/>
      <c r="L19" s="127"/>
      <c r="M19" s="50"/>
      <c r="N19" s="129"/>
      <c r="O19" s="50"/>
      <c r="P19" s="129"/>
      <c r="Q19" s="50"/>
      <c r="R19" s="129"/>
      <c r="S19" s="50"/>
      <c r="T19" s="129"/>
      <c r="U19" s="50"/>
      <c r="V19" s="129"/>
      <c r="W19" s="50"/>
      <c r="X19" s="129"/>
      <c r="Y19" s="50"/>
      <c r="Z19" s="129"/>
      <c r="AA19" s="52"/>
      <c r="AB19" s="93"/>
      <c r="AC19" s="90"/>
      <c r="AD19" s="93"/>
      <c r="AE19" s="133"/>
      <c r="AF19" s="93"/>
      <c r="AG19" s="133"/>
      <c r="AH19" s="93"/>
      <c r="AI19" s="92"/>
      <c r="AJ19" s="93"/>
      <c r="AK19" s="90"/>
      <c r="AL19" s="90"/>
      <c r="AM19" s="132"/>
      <c r="AN19" s="91"/>
      <c r="AO19" s="91"/>
      <c r="AP19" s="131"/>
      <c r="AQ19" s="131"/>
      <c r="AR19" s="130"/>
      <c r="AS19" s="134"/>
      <c r="AT19" s="134"/>
      <c r="AU19" s="134"/>
      <c r="AV19" s="134"/>
      <c r="AW19" s="134"/>
      <c r="AX19" s="134"/>
      <c r="AY19" s="134"/>
      <c r="AZ19" s="113" t="s">
        <v>338</v>
      </c>
      <c r="BA19" s="112">
        <v>1</v>
      </c>
      <c r="BB19" s="106" t="s">
        <v>339</v>
      </c>
      <c r="BC19" s="79" t="s">
        <v>291</v>
      </c>
      <c r="BD19" s="107"/>
      <c r="BE19" s="105"/>
      <c r="BF19" s="105"/>
    </row>
    <row r="20" spans="1:61" ht="267.75" x14ac:dyDescent="0.2">
      <c r="A20" s="128"/>
      <c r="B20" s="127"/>
      <c r="C20" s="127"/>
      <c r="D20" s="127"/>
      <c r="E20" s="127"/>
      <c r="F20" s="127"/>
      <c r="G20" s="127"/>
      <c r="H20" s="127"/>
      <c r="I20" s="127"/>
      <c r="J20" s="130"/>
      <c r="K20" s="127"/>
      <c r="L20" s="127"/>
      <c r="M20" s="50"/>
      <c r="N20" s="129"/>
      <c r="O20" s="50"/>
      <c r="P20" s="129"/>
      <c r="Q20" s="50"/>
      <c r="R20" s="129"/>
      <c r="S20" s="50"/>
      <c r="T20" s="129"/>
      <c r="U20" s="50"/>
      <c r="V20" s="129"/>
      <c r="W20" s="50"/>
      <c r="X20" s="129"/>
      <c r="Y20" s="50"/>
      <c r="Z20" s="129"/>
      <c r="AA20" s="52"/>
      <c r="AB20" s="93"/>
      <c r="AC20" s="90"/>
      <c r="AD20" s="93"/>
      <c r="AE20" s="133"/>
      <c r="AF20" s="93"/>
      <c r="AG20" s="133"/>
      <c r="AH20" s="93"/>
      <c r="AI20" s="92"/>
      <c r="AJ20" s="93"/>
      <c r="AK20" s="90"/>
      <c r="AL20" s="90"/>
      <c r="AM20" s="132"/>
      <c r="AN20" s="91"/>
      <c r="AO20" s="91"/>
      <c r="AP20" s="131"/>
      <c r="AQ20" s="131"/>
      <c r="AR20" s="130"/>
      <c r="AS20" s="134"/>
      <c r="AT20" s="134"/>
      <c r="AU20" s="134"/>
      <c r="AV20" s="134"/>
      <c r="AW20" s="134"/>
      <c r="AX20" s="134"/>
      <c r="AY20" s="134"/>
      <c r="AZ20" s="113" t="s">
        <v>325</v>
      </c>
      <c r="BA20" s="112">
        <v>1</v>
      </c>
      <c r="BB20" s="106" t="s">
        <v>346</v>
      </c>
      <c r="BC20" s="108" t="s">
        <v>291</v>
      </c>
      <c r="BD20" s="107"/>
      <c r="BE20" s="105"/>
      <c r="BF20" s="105"/>
    </row>
    <row r="21" spans="1:61" ht="290.10000000000002" customHeight="1" x14ac:dyDescent="0.2">
      <c r="A21" s="128"/>
      <c r="B21" s="127"/>
      <c r="C21" s="127"/>
      <c r="D21" s="127"/>
      <c r="E21" s="127"/>
      <c r="F21" s="127"/>
      <c r="G21" s="127"/>
      <c r="H21" s="127"/>
      <c r="I21" s="127"/>
      <c r="J21" s="130"/>
      <c r="K21" s="127"/>
      <c r="L21" s="127"/>
      <c r="M21" s="104"/>
      <c r="N21" s="129"/>
      <c r="O21" s="104"/>
      <c r="P21" s="129"/>
      <c r="Q21" s="104"/>
      <c r="R21" s="129"/>
      <c r="S21" s="104"/>
      <c r="T21" s="129"/>
      <c r="U21" s="104"/>
      <c r="V21" s="129"/>
      <c r="W21" s="104"/>
      <c r="X21" s="129"/>
      <c r="Y21" s="104"/>
      <c r="Z21" s="129"/>
      <c r="AA21" s="104"/>
      <c r="AB21" s="104"/>
      <c r="AC21" s="104"/>
      <c r="AD21" s="104"/>
      <c r="AE21" s="133"/>
      <c r="AF21" s="104"/>
      <c r="AG21" s="133"/>
      <c r="AH21" s="104"/>
      <c r="AI21" s="104"/>
      <c r="AJ21" s="104"/>
      <c r="AK21" s="104"/>
      <c r="AL21" s="104"/>
      <c r="AM21" s="132"/>
      <c r="AN21" s="104"/>
      <c r="AO21" s="104"/>
      <c r="AP21" s="131"/>
      <c r="AQ21" s="131"/>
      <c r="AR21" s="130"/>
      <c r="AS21" s="134"/>
      <c r="AT21" s="134"/>
      <c r="AU21" s="134"/>
      <c r="AV21" s="134"/>
      <c r="AW21" s="134"/>
      <c r="AX21" s="134"/>
      <c r="AY21" s="134"/>
      <c r="AZ21" s="113" t="s">
        <v>326</v>
      </c>
      <c r="BA21" s="112">
        <v>1</v>
      </c>
      <c r="BB21" s="106" t="s">
        <v>350</v>
      </c>
      <c r="BC21" s="108" t="s">
        <v>291</v>
      </c>
      <c r="BD21" s="107"/>
      <c r="BE21" s="109"/>
      <c r="BF21" s="109"/>
      <c r="BG21" s="62"/>
      <c r="BH21" s="62"/>
      <c r="BI21" s="62"/>
    </row>
    <row r="22" spans="1:61" ht="292.5" customHeight="1" x14ac:dyDescent="0.2">
      <c r="A22" s="128"/>
      <c r="B22" s="127"/>
      <c r="C22" s="127"/>
      <c r="D22" s="127"/>
      <c r="E22" s="127"/>
      <c r="F22" s="127"/>
      <c r="G22" s="127"/>
      <c r="H22" s="127"/>
      <c r="I22" s="127"/>
      <c r="J22" s="130"/>
      <c r="K22" s="127"/>
      <c r="L22" s="127"/>
      <c r="M22" s="104"/>
      <c r="N22" s="129"/>
      <c r="O22" s="104"/>
      <c r="P22" s="129"/>
      <c r="Q22" s="104"/>
      <c r="R22" s="129"/>
      <c r="S22" s="104"/>
      <c r="T22" s="129"/>
      <c r="U22" s="104"/>
      <c r="V22" s="129"/>
      <c r="W22" s="104"/>
      <c r="X22" s="129"/>
      <c r="Y22" s="104"/>
      <c r="Z22" s="129"/>
      <c r="AA22" s="104"/>
      <c r="AB22" s="104"/>
      <c r="AC22" s="104"/>
      <c r="AD22" s="104"/>
      <c r="AE22" s="133"/>
      <c r="AF22" s="104"/>
      <c r="AG22" s="133"/>
      <c r="AH22" s="104"/>
      <c r="AI22" s="104"/>
      <c r="AJ22" s="104"/>
      <c r="AK22" s="104"/>
      <c r="AL22" s="104"/>
      <c r="AM22" s="132"/>
      <c r="AN22" s="104"/>
      <c r="AO22" s="104"/>
      <c r="AP22" s="131"/>
      <c r="AQ22" s="131"/>
      <c r="AR22" s="130"/>
      <c r="AS22" s="134"/>
      <c r="AT22" s="134"/>
      <c r="AU22" s="134"/>
      <c r="AV22" s="134"/>
      <c r="AW22" s="134"/>
      <c r="AX22" s="134"/>
      <c r="AY22" s="134"/>
      <c r="AZ22" s="113" t="s">
        <v>340</v>
      </c>
      <c r="BA22" s="114">
        <v>1</v>
      </c>
      <c r="BB22" s="106" t="s">
        <v>349</v>
      </c>
      <c r="BC22" s="108" t="s">
        <v>291</v>
      </c>
      <c r="BD22" s="107"/>
      <c r="BE22" s="109"/>
      <c r="BF22" s="109"/>
      <c r="BG22" s="62"/>
      <c r="BH22" s="62"/>
      <c r="BI22" s="62"/>
    </row>
    <row r="23" spans="1:61" ht="272.10000000000002" customHeight="1" x14ac:dyDescent="0.2">
      <c r="A23" s="128"/>
      <c r="B23" s="127"/>
      <c r="C23" s="127"/>
      <c r="D23" s="127"/>
      <c r="E23" s="127"/>
      <c r="F23" s="127"/>
      <c r="G23" s="127"/>
      <c r="H23" s="127"/>
      <c r="I23" s="127"/>
      <c r="J23" s="130"/>
      <c r="K23" s="127"/>
      <c r="L23" s="127"/>
      <c r="M23" s="104"/>
      <c r="N23" s="129"/>
      <c r="O23" s="104"/>
      <c r="P23" s="129"/>
      <c r="Q23" s="104"/>
      <c r="R23" s="129"/>
      <c r="S23" s="104"/>
      <c r="T23" s="129"/>
      <c r="U23" s="104"/>
      <c r="V23" s="129"/>
      <c r="W23" s="104"/>
      <c r="X23" s="129"/>
      <c r="Y23" s="104"/>
      <c r="Z23" s="129"/>
      <c r="AA23" s="104"/>
      <c r="AB23" s="104"/>
      <c r="AC23" s="104"/>
      <c r="AD23" s="104"/>
      <c r="AE23" s="133"/>
      <c r="AF23" s="104"/>
      <c r="AG23" s="133"/>
      <c r="AH23" s="104"/>
      <c r="AI23" s="104"/>
      <c r="AJ23" s="104"/>
      <c r="AK23" s="104"/>
      <c r="AL23" s="104"/>
      <c r="AM23" s="132"/>
      <c r="AN23" s="104"/>
      <c r="AO23" s="104"/>
      <c r="AP23" s="131"/>
      <c r="AQ23" s="131"/>
      <c r="AR23" s="130"/>
      <c r="AS23" s="134"/>
      <c r="AT23" s="134"/>
      <c r="AU23" s="134"/>
      <c r="AV23" s="134"/>
      <c r="AW23" s="134"/>
      <c r="AX23" s="134"/>
      <c r="AY23" s="134"/>
      <c r="AZ23" s="113" t="s">
        <v>327</v>
      </c>
      <c r="BA23" s="114">
        <v>1</v>
      </c>
      <c r="BB23" s="106" t="s">
        <v>345</v>
      </c>
      <c r="BC23" s="108" t="s">
        <v>291</v>
      </c>
      <c r="BD23" s="107"/>
      <c r="BE23" s="109"/>
      <c r="BF23" s="109"/>
      <c r="BG23" s="62"/>
      <c r="BH23" s="62"/>
      <c r="BI23" s="62"/>
    </row>
    <row r="24" spans="1:61" ht="409.5" x14ac:dyDescent="0.2">
      <c r="A24" s="128"/>
      <c r="B24" s="127"/>
      <c r="C24" s="127"/>
      <c r="D24" s="127"/>
      <c r="E24" s="127"/>
      <c r="F24" s="127"/>
      <c r="G24" s="127"/>
      <c r="H24" s="127"/>
      <c r="I24" s="127"/>
      <c r="J24" s="130"/>
      <c r="K24" s="127"/>
      <c r="L24" s="127"/>
      <c r="M24" s="60"/>
      <c r="N24" s="129"/>
      <c r="O24" s="60"/>
      <c r="P24" s="129"/>
      <c r="Q24" s="60"/>
      <c r="R24" s="129"/>
      <c r="S24" s="60"/>
      <c r="T24" s="129"/>
      <c r="U24" s="60"/>
      <c r="V24" s="129"/>
      <c r="W24" s="60"/>
      <c r="X24" s="129"/>
      <c r="Y24" s="60"/>
      <c r="Z24" s="129"/>
      <c r="AA24" s="60"/>
      <c r="AB24" s="60"/>
      <c r="AC24" s="60"/>
      <c r="AD24" s="60"/>
      <c r="AE24" s="133"/>
      <c r="AF24" s="60"/>
      <c r="AG24" s="133"/>
      <c r="AH24" s="60"/>
      <c r="AI24" s="60"/>
      <c r="AJ24" s="60"/>
      <c r="AK24" s="60"/>
      <c r="AL24" s="60"/>
      <c r="AM24" s="132"/>
      <c r="AN24" s="101"/>
      <c r="AO24" s="101"/>
      <c r="AP24" s="131"/>
      <c r="AQ24" s="131"/>
      <c r="AR24" s="130"/>
      <c r="AS24" s="134"/>
      <c r="AT24" s="134"/>
      <c r="AU24" s="134"/>
      <c r="AV24" s="134"/>
      <c r="AW24" s="134"/>
      <c r="AX24" s="134"/>
      <c r="AY24" s="134"/>
      <c r="AZ24" s="113" t="s">
        <v>333</v>
      </c>
      <c r="BA24" s="114">
        <v>1</v>
      </c>
      <c r="BB24" s="106" t="s">
        <v>347</v>
      </c>
      <c r="BC24" s="108" t="s">
        <v>291</v>
      </c>
      <c r="BD24" s="106"/>
      <c r="BE24" s="105"/>
      <c r="BF24" s="105"/>
    </row>
    <row r="25" spans="1:61" ht="408" x14ac:dyDescent="0.2">
      <c r="A25" s="128"/>
      <c r="B25" s="127"/>
      <c r="C25" s="127"/>
      <c r="D25" s="127"/>
      <c r="E25" s="127"/>
      <c r="F25" s="127"/>
      <c r="G25" s="127"/>
      <c r="H25" s="127"/>
      <c r="I25" s="127"/>
      <c r="J25" s="130"/>
      <c r="K25" s="127"/>
      <c r="L25" s="127"/>
      <c r="M25" s="60"/>
      <c r="N25" s="129"/>
      <c r="O25" s="60"/>
      <c r="P25" s="129"/>
      <c r="Q25" s="60"/>
      <c r="R25" s="129"/>
      <c r="S25" s="60"/>
      <c r="T25" s="129"/>
      <c r="U25" s="60"/>
      <c r="V25" s="129"/>
      <c r="W25" s="60"/>
      <c r="X25" s="129"/>
      <c r="Y25" s="60"/>
      <c r="Z25" s="129"/>
      <c r="AA25" s="60"/>
      <c r="AB25" s="60"/>
      <c r="AC25" s="60"/>
      <c r="AD25" s="60"/>
      <c r="AE25" s="133"/>
      <c r="AF25" s="60"/>
      <c r="AG25" s="133"/>
      <c r="AH25" s="60"/>
      <c r="AI25" s="60"/>
      <c r="AJ25" s="60"/>
      <c r="AK25" s="60"/>
      <c r="AL25" s="60"/>
      <c r="AM25" s="132"/>
      <c r="AN25" s="101"/>
      <c r="AO25" s="101"/>
      <c r="AP25" s="131"/>
      <c r="AQ25" s="131"/>
      <c r="AR25" s="130"/>
      <c r="AS25" s="134"/>
      <c r="AT25" s="134"/>
      <c r="AU25" s="134"/>
      <c r="AV25" s="134"/>
      <c r="AW25" s="134"/>
      <c r="AX25" s="134"/>
      <c r="AY25" s="134"/>
      <c r="AZ25" s="113" t="s">
        <v>341</v>
      </c>
      <c r="BA25" s="114">
        <v>1</v>
      </c>
      <c r="BB25" s="106" t="s">
        <v>351</v>
      </c>
      <c r="BC25" s="108" t="s">
        <v>291</v>
      </c>
      <c r="BD25" s="107"/>
      <c r="BE25" s="105"/>
      <c r="BF25" s="105"/>
    </row>
    <row r="26" spans="1:61" ht="280.5" customHeight="1" x14ac:dyDescent="0.2">
      <c r="A26" s="128"/>
      <c r="B26" s="127"/>
      <c r="C26" s="127"/>
      <c r="D26" s="127"/>
      <c r="E26" s="127"/>
      <c r="F26" s="127"/>
      <c r="G26" s="127"/>
      <c r="H26" s="127"/>
      <c r="I26" s="127"/>
      <c r="J26" s="130"/>
      <c r="K26" s="127"/>
      <c r="L26" s="127"/>
      <c r="M26" s="60"/>
      <c r="N26" s="129"/>
      <c r="O26" s="60"/>
      <c r="P26" s="129"/>
      <c r="Q26" s="60"/>
      <c r="R26" s="129"/>
      <c r="S26" s="60"/>
      <c r="T26" s="129"/>
      <c r="U26" s="60"/>
      <c r="V26" s="129"/>
      <c r="W26" s="60"/>
      <c r="X26" s="129"/>
      <c r="Y26" s="60"/>
      <c r="Z26" s="129"/>
      <c r="AA26" s="60"/>
      <c r="AB26" s="60"/>
      <c r="AC26" s="60"/>
      <c r="AD26" s="60"/>
      <c r="AE26" s="133"/>
      <c r="AF26" s="60"/>
      <c r="AG26" s="133"/>
      <c r="AH26" s="60"/>
      <c r="AI26" s="60"/>
      <c r="AJ26" s="60"/>
      <c r="AK26" s="60"/>
      <c r="AL26" s="60"/>
      <c r="AM26" s="132"/>
      <c r="AN26" s="101"/>
      <c r="AO26" s="101"/>
      <c r="AP26" s="131"/>
      <c r="AQ26" s="131"/>
      <c r="AR26" s="130"/>
      <c r="AS26" s="134"/>
      <c r="AT26" s="134"/>
      <c r="AU26" s="134"/>
      <c r="AV26" s="134"/>
      <c r="AW26" s="134"/>
      <c r="AX26" s="134"/>
      <c r="AY26" s="134"/>
      <c r="AZ26" s="113" t="s">
        <v>328</v>
      </c>
      <c r="BA26" s="114">
        <v>1</v>
      </c>
      <c r="BB26" s="106" t="s">
        <v>354</v>
      </c>
      <c r="BC26" s="108" t="s">
        <v>291</v>
      </c>
      <c r="BD26" s="107"/>
      <c r="BE26" s="105"/>
      <c r="BF26" s="105"/>
    </row>
    <row r="27" spans="1:61" ht="216.75" x14ac:dyDescent="0.2">
      <c r="A27" s="128"/>
      <c r="B27" s="127"/>
      <c r="C27" s="127"/>
      <c r="D27" s="127"/>
      <c r="E27" s="127"/>
      <c r="F27" s="127"/>
      <c r="G27" s="127"/>
      <c r="H27" s="127"/>
      <c r="I27" s="127"/>
      <c r="J27" s="130"/>
      <c r="K27" s="127"/>
      <c r="L27" s="127"/>
      <c r="M27" s="60"/>
      <c r="N27" s="129"/>
      <c r="O27" s="60"/>
      <c r="P27" s="129"/>
      <c r="Q27" s="60"/>
      <c r="R27" s="129"/>
      <c r="S27" s="60"/>
      <c r="T27" s="129"/>
      <c r="U27" s="60"/>
      <c r="V27" s="129"/>
      <c r="W27" s="60"/>
      <c r="X27" s="129"/>
      <c r="Y27" s="60"/>
      <c r="Z27" s="129"/>
      <c r="AA27" s="60"/>
      <c r="AB27" s="60"/>
      <c r="AC27" s="60"/>
      <c r="AD27" s="60"/>
      <c r="AE27" s="133"/>
      <c r="AF27" s="60"/>
      <c r="AG27" s="133"/>
      <c r="AH27" s="60"/>
      <c r="AI27" s="60"/>
      <c r="AJ27" s="60"/>
      <c r="AK27" s="60"/>
      <c r="AL27" s="60"/>
      <c r="AM27" s="132"/>
      <c r="AN27" s="101"/>
      <c r="AO27" s="101"/>
      <c r="AP27" s="131"/>
      <c r="AQ27" s="131"/>
      <c r="AR27" s="130"/>
      <c r="AS27" s="134"/>
      <c r="AT27" s="134"/>
      <c r="AU27" s="134"/>
      <c r="AV27" s="134"/>
      <c r="AW27" s="134"/>
      <c r="AX27" s="134"/>
      <c r="AY27" s="134"/>
      <c r="AZ27" s="113" t="s">
        <v>342</v>
      </c>
      <c r="BA27" s="114">
        <v>1</v>
      </c>
      <c r="BB27" s="106" t="s">
        <v>344</v>
      </c>
      <c r="BC27" s="108" t="s">
        <v>291</v>
      </c>
      <c r="BD27" s="107"/>
      <c r="BE27" s="105"/>
      <c r="BF27" s="105"/>
    </row>
    <row r="28" spans="1:61" ht="216.75" x14ac:dyDescent="0.2">
      <c r="A28" s="128"/>
      <c r="B28" s="127"/>
      <c r="C28" s="127"/>
      <c r="D28" s="127"/>
      <c r="E28" s="127"/>
      <c r="F28" s="127"/>
      <c r="G28" s="127"/>
      <c r="H28" s="127"/>
      <c r="I28" s="127"/>
      <c r="J28" s="130"/>
      <c r="K28" s="127"/>
      <c r="L28" s="127"/>
      <c r="M28" s="60"/>
      <c r="N28" s="129"/>
      <c r="O28" s="60"/>
      <c r="P28" s="129"/>
      <c r="Q28" s="60"/>
      <c r="R28" s="129"/>
      <c r="S28" s="60"/>
      <c r="T28" s="129"/>
      <c r="U28" s="60"/>
      <c r="V28" s="129"/>
      <c r="W28" s="60"/>
      <c r="X28" s="129"/>
      <c r="Y28" s="60"/>
      <c r="Z28" s="129"/>
      <c r="AA28" s="60"/>
      <c r="AB28" s="60"/>
      <c r="AC28" s="60"/>
      <c r="AD28" s="60"/>
      <c r="AE28" s="133"/>
      <c r="AF28" s="60"/>
      <c r="AG28" s="133"/>
      <c r="AH28" s="60"/>
      <c r="AI28" s="60"/>
      <c r="AJ28" s="60"/>
      <c r="AK28" s="60"/>
      <c r="AL28" s="60"/>
      <c r="AM28" s="132"/>
      <c r="AN28" s="101"/>
      <c r="AO28" s="101"/>
      <c r="AP28" s="131"/>
      <c r="AQ28" s="131"/>
      <c r="AR28" s="130"/>
      <c r="AS28" s="134"/>
      <c r="AT28" s="134"/>
      <c r="AU28" s="134"/>
      <c r="AV28" s="134"/>
      <c r="AW28" s="134"/>
      <c r="AX28" s="134"/>
      <c r="AY28" s="134"/>
      <c r="AZ28" s="113" t="s">
        <v>329</v>
      </c>
      <c r="BA28" s="114">
        <v>1</v>
      </c>
      <c r="BB28" s="106" t="s">
        <v>343</v>
      </c>
      <c r="BC28" s="110" t="s">
        <v>291</v>
      </c>
      <c r="BD28" s="174" t="s">
        <v>335</v>
      </c>
      <c r="BE28" s="105"/>
      <c r="BF28" s="105"/>
    </row>
    <row r="29" spans="1:61" ht="102" x14ac:dyDescent="0.2">
      <c r="A29" s="128"/>
      <c r="B29" s="127"/>
      <c r="C29" s="127"/>
      <c r="D29" s="127"/>
      <c r="E29" s="127"/>
      <c r="F29" s="127"/>
      <c r="G29" s="127"/>
      <c r="H29" s="127"/>
      <c r="I29" s="127"/>
      <c r="J29" s="130"/>
      <c r="K29" s="127"/>
      <c r="L29" s="127"/>
      <c r="M29" s="60"/>
      <c r="N29" s="129"/>
      <c r="O29" s="60"/>
      <c r="P29" s="129"/>
      <c r="Q29" s="60"/>
      <c r="R29" s="129"/>
      <c r="S29" s="60"/>
      <c r="T29" s="129"/>
      <c r="U29" s="60"/>
      <c r="V29" s="129"/>
      <c r="W29" s="60"/>
      <c r="X29" s="129"/>
      <c r="Y29" s="60"/>
      <c r="Z29" s="129"/>
      <c r="AA29" s="60"/>
      <c r="AB29" s="60"/>
      <c r="AC29" s="60"/>
      <c r="AD29" s="60"/>
      <c r="AE29" s="133"/>
      <c r="AF29" s="60"/>
      <c r="AG29" s="133"/>
      <c r="AH29" s="60"/>
      <c r="AI29" s="60"/>
      <c r="AJ29" s="60"/>
      <c r="AK29" s="60"/>
      <c r="AL29" s="60"/>
      <c r="AM29" s="132"/>
      <c r="AN29" s="101"/>
      <c r="AO29" s="101"/>
      <c r="AP29" s="131"/>
      <c r="AQ29" s="131"/>
      <c r="AR29" s="130"/>
      <c r="AS29" s="134"/>
      <c r="AT29" s="134"/>
      <c r="AU29" s="134"/>
      <c r="AV29" s="134"/>
      <c r="AW29" s="134"/>
      <c r="AX29" s="134"/>
      <c r="AY29" s="134"/>
      <c r="AZ29" s="115" t="s">
        <v>330</v>
      </c>
      <c r="BA29" s="116" t="s">
        <v>322</v>
      </c>
      <c r="BB29" s="106" t="s">
        <v>348</v>
      </c>
      <c r="BC29" s="108" t="s">
        <v>291</v>
      </c>
      <c r="BD29" s="107"/>
      <c r="BE29" s="105"/>
      <c r="BF29" s="105"/>
    </row>
    <row r="30" spans="1:61" ht="177.75" customHeight="1" x14ac:dyDescent="0.2">
      <c r="A30" s="128"/>
      <c r="B30" s="127"/>
      <c r="C30" s="127"/>
      <c r="D30" s="127"/>
      <c r="E30" s="127"/>
      <c r="F30" s="127"/>
      <c r="G30" s="127"/>
      <c r="H30" s="127"/>
      <c r="I30" s="127"/>
      <c r="J30" s="130"/>
      <c r="K30" s="127"/>
      <c r="L30" s="127"/>
      <c r="M30" s="60"/>
      <c r="N30" s="129"/>
      <c r="O30" s="60"/>
      <c r="P30" s="129"/>
      <c r="Q30" s="60"/>
      <c r="R30" s="129"/>
      <c r="S30" s="60"/>
      <c r="T30" s="129"/>
      <c r="U30" s="60"/>
      <c r="V30" s="129"/>
      <c r="W30" s="60"/>
      <c r="X30" s="129"/>
      <c r="Y30" s="60"/>
      <c r="Z30" s="129"/>
      <c r="AA30" s="60"/>
      <c r="AB30" s="60"/>
      <c r="AC30" s="60"/>
      <c r="AD30" s="60"/>
      <c r="AE30" s="133"/>
      <c r="AF30" s="60"/>
      <c r="AG30" s="133"/>
      <c r="AH30" s="60"/>
      <c r="AI30" s="60"/>
      <c r="AJ30" s="60"/>
      <c r="AK30" s="60"/>
      <c r="AL30" s="60"/>
      <c r="AM30" s="132"/>
      <c r="AN30" s="101"/>
      <c r="AO30" s="101"/>
      <c r="AP30" s="131"/>
      <c r="AQ30" s="131"/>
      <c r="AR30" s="130"/>
      <c r="AS30" s="134"/>
      <c r="AT30" s="134"/>
      <c r="AU30" s="134"/>
      <c r="AV30" s="134"/>
      <c r="AW30" s="134"/>
      <c r="AX30" s="134"/>
      <c r="AY30" s="134"/>
      <c r="AZ30" s="113" t="s">
        <v>331</v>
      </c>
      <c r="BA30" s="114">
        <v>1</v>
      </c>
      <c r="BB30" s="106" t="s">
        <v>352</v>
      </c>
      <c r="BC30" s="108" t="s">
        <v>291</v>
      </c>
      <c r="BD30" s="107"/>
      <c r="BE30" s="105"/>
      <c r="BF30" s="105"/>
    </row>
    <row r="31" spans="1:61" ht="280.5" x14ac:dyDescent="0.2">
      <c r="A31" s="128"/>
      <c r="B31" s="127"/>
      <c r="C31" s="127"/>
      <c r="D31" s="127"/>
      <c r="E31" s="127"/>
      <c r="F31" s="127"/>
      <c r="G31" s="127"/>
      <c r="H31" s="127"/>
      <c r="I31" s="127"/>
      <c r="J31" s="130"/>
      <c r="K31" s="127"/>
      <c r="L31" s="127"/>
      <c r="M31" s="60"/>
      <c r="N31" s="129"/>
      <c r="O31" s="60"/>
      <c r="P31" s="129"/>
      <c r="Q31" s="60"/>
      <c r="R31" s="129"/>
      <c r="S31" s="60"/>
      <c r="T31" s="129"/>
      <c r="U31" s="60"/>
      <c r="V31" s="129"/>
      <c r="W31" s="60"/>
      <c r="X31" s="129"/>
      <c r="Y31" s="60"/>
      <c r="Z31" s="129"/>
      <c r="AA31" s="60"/>
      <c r="AB31" s="60"/>
      <c r="AC31" s="60"/>
      <c r="AD31" s="60"/>
      <c r="AE31" s="133"/>
      <c r="AF31" s="60"/>
      <c r="AG31" s="133"/>
      <c r="AH31" s="60"/>
      <c r="AI31" s="60"/>
      <c r="AJ31" s="60"/>
      <c r="AK31" s="60"/>
      <c r="AL31" s="60"/>
      <c r="AM31" s="132"/>
      <c r="AN31" s="101"/>
      <c r="AO31" s="101"/>
      <c r="AP31" s="131"/>
      <c r="AQ31" s="131"/>
      <c r="AR31" s="130"/>
      <c r="AS31" s="134"/>
      <c r="AT31" s="134"/>
      <c r="AU31" s="134"/>
      <c r="AV31" s="134"/>
      <c r="AW31" s="134"/>
      <c r="AX31" s="134"/>
      <c r="AY31" s="134"/>
      <c r="AZ31" s="113" t="s">
        <v>332</v>
      </c>
      <c r="BA31" s="114">
        <v>1</v>
      </c>
      <c r="BB31" s="106" t="s">
        <v>355</v>
      </c>
      <c r="BC31" s="108" t="s">
        <v>291</v>
      </c>
      <c r="BD31" s="107"/>
      <c r="BE31" s="105"/>
      <c r="BF31" s="105"/>
    </row>
    <row r="32" spans="1:61" ht="204" x14ac:dyDescent="0.2">
      <c r="A32" s="128"/>
      <c r="B32" s="127"/>
      <c r="C32" s="127"/>
      <c r="D32" s="127"/>
      <c r="E32" s="127"/>
      <c r="F32" s="127"/>
      <c r="G32" s="127"/>
      <c r="H32" s="127"/>
      <c r="I32" s="127"/>
      <c r="J32" s="130"/>
      <c r="K32" s="127"/>
      <c r="L32" s="127"/>
      <c r="M32" s="60"/>
      <c r="N32" s="129"/>
      <c r="O32" s="60"/>
      <c r="P32" s="129"/>
      <c r="Q32" s="60"/>
      <c r="R32" s="129"/>
      <c r="S32" s="60"/>
      <c r="T32" s="129"/>
      <c r="U32" s="60"/>
      <c r="V32" s="129"/>
      <c r="W32" s="60"/>
      <c r="X32" s="129"/>
      <c r="Y32" s="60"/>
      <c r="Z32" s="129"/>
      <c r="AA32" s="60"/>
      <c r="AB32" s="60"/>
      <c r="AC32" s="60"/>
      <c r="AD32" s="60"/>
      <c r="AE32" s="133"/>
      <c r="AF32" s="60"/>
      <c r="AG32" s="133"/>
      <c r="AH32" s="60"/>
      <c r="AI32" s="60"/>
      <c r="AJ32" s="60"/>
      <c r="AK32" s="60"/>
      <c r="AL32" s="60"/>
      <c r="AM32" s="132"/>
      <c r="AN32" s="101"/>
      <c r="AO32" s="101"/>
      <c r="AP32" s="131"/>
      <c r="AQ32" s="131"/>
      <c r="AR32" s="130"/>
      <c r="AS32" s="134"/>
      <c r="AT32" s="134"/>
      <c r="AU32" s="134"/>
      <c r="AV32" s="134"/>
      <c r="AW32" s="134"/>
      <c r="AX32" s="134"/>
      <c r="AY32" s="134"/>
      <c r="AZ32" s="113" t="s">
        <v>336</v>
      </c>
      <c r="BA32" s="114">
        <v>1</v>
      </c>
      <c r="BB32" s="106" t="s">
        <v>353</v>
      </c>
      <c r="BC32" s="108" t="s">
        <v>291</v>
      </c>
      <c r="BD32" s="107"/>
      <c r="BE32" s="105"/>
      <c r="BF32" s="105"/>
    </row>
    <row r="33" spans="1:58" x14ac:dyDescent="0.2">
      <c r="AR33" s="102"/>
      <c r="AS33" s="78"/>
      <c r="AT33" s="78"/>
      <c r="AU33" s="78"/>
      <c r="AV33" s="78"/>
      <c r="AW33" s="78"/>
      <c r="AX33" s="103"/>
      <c r="AY33" s="103"/>
      <c r="AZ33" s="105"/>
      <c r="BA33" s="105"/>
      <c r="BB33" s="105"/>
      <c r="BC33" s="105"/>
      <c r="BD33" s="105"/>
      <c r="BE33" s="105"/>
      <c r="BF33" s="105"/>
    </row>
    <row r="34" spans="1:58" x14ac:dyDescent="0.2">
      <c r="A34" s="63" t="s">
        <v>271</v>
      </c>
      <c r="AR34" s="102"/>
      <c r="AS34" s="103"/>
      <c r="AT34" s="103"/>
      <c r="AU34" s="103"/>
      <c r="AV34" s="103"/>
      <c r="AW34" s="103"/>
      <c r="AX34" s="103"/>
      <c r="AY34" s="103"/>
      <c r="AZ34" s="105"/>
      <c r="BA34" s="105"/>
      <c r="BB34" s="105"/>
      <c r="BC34" s="105"/>
      <c r="BD34" s="105"/>
      <c r="BE34" s="105"/>
      <c r="BF34" s="105"/>
    </row>
    <row r="35" spans="1:58" x14ac:dyDescent="0.2">
      <c r="A35" s="63" t="s">
        <v>357</v>
      </c>
      <c r="AR35" s="103"/>
      <c r="AS35" s="103"/>
      <c r="AT35" s="103"/>
      <c r="AU35" s="103"/>
      <c r="AV35" s="103"/>
      <c r="AW35" s="103"/>
      <c r="AX35" s="103"/>
      <c r="AY35" s="103"/>
      <c r="AZ35" s="105"/>
      <c r="BA35" s="105"/>
      <c r="BB35" s="105"/>
      <c r="BC35" s="105"/>
      <c r="BD35" s="105"/>
      <c r="BE35" s="105"/>
      <c r="BF35" s="105"/>
    </row>
    <row r="36" spans="1:58" x14ac:dyDescent="0.2">
      <c r="A36" s="63" t="s">
        <v>356</v>
      </c>
      <c r="AZ36" s="105"/>
      <c r="BA36" s="105"/>
      <c r="BB36" s="105"/>
      <c r="BC36" s="105"/>
      <c r="BD36" s="105"/>
      <c r="BE36" s="105"/>
      <c r="BF36" s="105"/>
    </row>
  </sheetData>
  <protectedRanges>
    <protectedRange sqref="AS15 AS18 AS12:AS14 AS19 AS17" name="Rango1"/>
    <protectedRange sqref="AS16" name="Rango1_2"/>
  </protectedRanges>
  <autoFilter ref="A13:WXK17" xr:uid="{00000000-0009-0000-0000-000001000000}"/>
  <dataConsolidate/>
  <mergeCells count="112">
    <mergeCell ref="AK16"/>
    <mergeCell ref="AL16"/>
    <mergeCell ref="AN16"/>
    <mergeCell ref="AO16"/>
    <mergeCell ref="AI16"/>
    <mergeCell ref="AJ16"/>
    <mergeCell ref="AW7:AW12"/>
    <mergeCell ref="AX7:AY10"/>
    <mergeCell ref="AP7:AP12"/>
    <mergeCell ref="AQ7:AQ12"/>
    <mergeCell ref="AS7:AS12"/>
    <mergeCell ref="AT7:AT12"/>
    <mergeCell ref="AU7:AU12"/>
    <mergeCell ref="AV7:AV12"/>
    <mergeCell ref="AC10:AC12"/>
    <mergeCell ref="AD10:AD12"/>
    <mergeCell ref="AF10:AF12"/>
    <mergeCell ref="AH10:AH12"/>
    <mergeCell ref="AX11:AX12"/>
    <mergeCell ref="BA6:BA12"/>
    <mergeCell ref="BB6:BB12"/>
    <mergeCell ref="BC6:BC12"/>
    <mergeCell ref="BD6:BD12"/>
    <mergeCell ref="H7:J7"/>
    <mergeCell ref="K7:L11"/>
    <mergeCell ref="M7:AB8"/>
    <mergeCell ref="AC7:AD8"/>
    <mergeCell ref="AE7:AE12"/>
    <mergeCell ref="AF7:AH9"/>
    <mergeCell ref="AZ6:AZ12"/>
    <mergeCell ref="H8:H12"/>
    <mergeCell ref="I8:I12"/>
    <mergeCell ref="AM8:AM12"/>
    <mergeCell ref="M9:O9"/>
    <mergeCell ref="R9:R12"/>
    <mergeCell ref="M10:M12"/>
    <mergeCell ref="N10:N12"/>
    <mergeCell ref="O10:O12"/>
    <mergeCell ref="P10:P12"/>
    <mergeCell ref="Q10:Q12"/>
    <mergeCell ref="S10:S12"/>
    <mergeCell ref="AY11:AY12"/>
    <mergeCell ref="U10:U12"/>
    <mergeCell ref="AK7:AK12"/>
    <mergeCell ref="AL7:AL12"/>
    <mergeCell ref="AN7:AO8"/>
    <mergeCell ref="T9:T12"/>
    <mergeCell ref="V9:V12"/>
    <mergeCell ref="Z9:Z12"/>
    <mergeCell ref="AA9:AB9"/>
    <mergeCell ref="AC9:AD9"/>
    <mergeCell ref="AN9:AN12"/>
    <mergeCell ref="AO9:AO12"/>
    <mergeCell ref="W10:W12"/>
    <mergeCell ref="X10:X12"/>
    <mergeCell ref="Y10:Y12"/>
    <mergeCell ref="AA10:AA12"/>
    <mergeCell ref="AB10:AB12"/>
    <mergeCell ref="AY18:AY32"/>
    <mergeCell ref="AX18:AX32"/>
    <mergeCell ref="A4:BD4"/>
    <mergeCell ref="A1:B3"/>
    <mergeCell ref="C1:BA3"/>
    <mergeCell ref="BB1:BD1"/>
    <mergeCell ref="BB2:BD2"/>
    <mergeCell ref="BB3:BD3"/>
    <mergeCell ref="A6:A12"/>
    <mergeCell ref="B6:B12"/>
    <mergeCell ref="C6:C12"/>
    <mergeCell ref="D6:D12"/>
    <mergeCell ref="E6:E12"/>
    <mergeCell ref="A5:B5"/>
    <mergeCell ref="C5:G5"/>
    <mergeCell ref="H5:AY5"/>
    <mergeCell ref="AZ5:BA5"/>
    <mergeCell ref="BB5:BD5"/>
    <mergeCell ref="F6:F12"/>
    <mergeCell ref="G6:G12"/>
    <mergeCell ref="H6:J6"/>
    <mergeCell ref="K6:AQ6"/>
    <mergeCell ref="AS6:AY6"/>
    <mergeCell ref="AI7:AJ12"/>
    <mergeCell ref="AQ18:AQ32"/>
    <mergeCell ref="AP18:AP32"/>
    <mergeCell ref="AM18:AM32"/>
    <mergeCell ref="AG18:AG32"/>
    <mergeCell ref="AE18:AE32"/>
    <mergeCell ref="AW18:AW32"/>
    <mergeCell ref="AV18:AV32"/>
    <mergeCell ref="AU18:AU32"/>
    <mergeCell ref="AT18:AT32"/>
    <mergeCell ref="AS18:AS32"/>
    <mergeCell ref="AR18:AR32"/>
    <mergeCell ref="P18:P32"/>
    <mergeCell ref="N18:N32"/>
    <mergeCell ref="L18:L32"/>
    <mergeCell ref="K18:K32"/>
    <mergeCell ref="J18:J32"/>
    <mergeCell ref="Z18:Z32"/>
    <mergeCell ref="X18:X32"/>
    <mergeCell ref="V18:V32"/>
    <mergeCell ref="T18:T32"/>
    <mergeCell ref="R18:R32"/>
    <mergeCell ref="D18:D32"/>
    <mergeCell ref="C18:C32"/>
    <mergeCell ref="B18:B32"/>
    <mergeCell ref="A18:A32"/>
    <mergeCell ref="I18:I32"/>
    <mergeCell ref="H18:H32"/>
    <mergeCell ref="G18:G32"/>
    <mergeCell ref="F18:F32"/>
    <mergeCell ref="E18:E32"/>
  </mergeCells>
  <conditionalFormatting sqref="J15 J17:J18 AR14:AR18">
    <cfRule type="cellIs" dxfId="11" priority="53" operator="equal">
      <formula>"Extrema"</formula>
    </cfRule>
    <cfRule type="cellIs" dxfId="10" priority="54" operator="equal">
      <formula>"Alta"</formula>
    </cfRule>
    <cfRule type="cellIs" dxfId="9" priority="55" operator="equal">
      <formula>"Moderada"</formula>
    </cfRule>
    <cfRule type="cellIs" dxfId="8" priority="56" operator="equal">
      <formula>"Baja"</formula>
    </cfRule>
  </conditionalFormatting>
  <conditionalFormatting sqref="J14">
    <cfRule type="cellIs" dxfId="7" priority="37" operator="equal">
      <formula>"Extrema"</formula>
    </cfRule>
    <cfRule type="cellIs" dxfId="6" priority="38" operator="equal">
      <formula>"Alta"</formula>
    </cfRule>
    <cfRule type="cellIs" dxfId="5" priority="39" operator="equal">
      <formula>"Moderada"</formula>
    </cfRule>
    <cfRule type="cellIs" dxfId="4" priority="40" operator="equal">
      <formula>"Baja"</formula>
    </cfRule>
  </conditionalFormatting>
  <conditionalFormatting sqref="J16">
    <cfRule type="cellIs" dxfId="3" priority="5" operator="equal">
      <formula>"Extrema"</formula>
    </cfRule>
    <cfRule type="cellIs" dxfId="2" priority="6" operator="equal">
      <formula>"Alta"</formula>
    </cfRule>
    <cfRule type="cellIs" dxfId="1" priority="7" operator="equal">
      <formula>"Moderada"</formula>
    </cfRule>
    <cfRule type="cellIs" dxfId="0" priority="8" operator="equal">
      <formula>"Baja"</formula>
    </cfRule>
  </conditionalFormatting>
  <dataValidations disablePrompts="1" count="10">
    <dataValidation type="list" allowBlank="1" showInputMessage="1" showErrorMessage="1" sqref="AC21:AC23 Y14:Y19" xr:uid="{00000000-0002-0000-0100-000000000000}">
      <formula1>"Completa,Incompleta,No existe"</formula1>
    </dataValidation>
    <dataValidation type="list" allowBlank="1" showInputMessage="1" showErrorMessage="1" sqref="AA21:AA23 W14:W19" xr:uid="{00000000-0002-0000-0100-000001000000}">
      <formula1>"Se investigan y resuelven oportunamente,No se investigan y no se resuelven oportunamente"</formula1>
    </dataValidation>
    <dataValidation type="list" allowBlank="1" showInputMessage="1" showErrorMessage="1" sqref="Y21:Y23 U14:U19" xr:uid="{00000000-0002-0000-0100-000002000000}">
      <formula1>"Confiable,No confiable"</formula1>
    </dataValidation>
    <dataValidation type="list" allowBlank="1" showInputMessage="1" showErrorMessage="1" sqref="W21:W23 S14:S19" xr:uid="{00000000-0002-0000-0100-000003000000}">
      <formula1>"Prevenir,Detectar,No es un control"</formula1>
    </dataValidation>
    <dataValidation type="list" allowBlank="1" showInputMessage="1" showErrorMessage="1" sqref="U21:U23 Q14:Q19" xr:uid="{00000000-0002-0000-0100-000004000000}">
      <formula1>"Oportuna,Inoportuna"</formula1>
    </dataValidation>
    <dataValidation type="list" allowBlank="1" showInputMessage="1" showErrorMessage="1" sqref="S21:S23 O14:O19" xr:uid="{00000000-0002-0000-0100-000005000000}">
      <formula1>"Adecuado,Inadecuado"</formula1>
    </dataValidation>
    <dataValidation type="list" allowBlank="1" showInputMessage="1" showErrorMessage="1" sqref="Q21:Q23 M14:M19" xr:uid="{00000000-0002-0000-0100-000006000000}">
      <formula1>"Asignado,No asignado"</formula1>
    </dataValidation>
    <dataValidation type="list" allowBlank="1" showInputMessage="1" showErrorMessage="1" sqref="AO21:AO23 AK14:AK19" xr:uid="{00000000-0002-0000-0100-000007000000}">
      <formula1>"Directamente,No disminuye"</formula1>
    </dataValidation>
    <dataValidation type="list" allowBlank="1" showInputMessage="1" showErrorMessage="1" sqref="AL14:AL19 AP21:AP23" xr:uid="{00000000-0002-0000-0100-000008000000}">
      <formula1>"Directamente,Indirectamente,No disminuye"</formula1>
    </dataValidation>
    <dataValidation type="list" allowBlank="1" showInputMessage="1" showErrorMessage="1" sqref="AC14:AC19" xr:uid="{00000000-0002-0000-0100-000009000000}">
      <formula1>"Siempre se ejecuta,Algunas veces,No se ejecuta"</formula1>
    </dataValidation>
  </dataValidations>
  <printOptions horizontalCentered="1" verticalCentered="1"/>
  <pageMargins left="0.31496062992125984" right="0.31496062992125984" top="0.74803149606299213" bottom="0.74803149606299213" header="0.31496062992125984" footer="0.31496062992125984"/>
  <pageSetup scale="19" orientation="landscape" horizontalDpi="4294967295" verticalDpi="4294967295"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2]!controles_Haga_clic_en">
                <anchor moveWithCells="1" sizeWithCells="1">
                  <from>
                    <xdr:col>10</xdr:col>
                    <xdr:colOff>323850</xdr:colOff>
                    <xdr:row>8</xdr:row>
                    <xdr:rowOff>142875</xdr:rowOff>
                  </from>
                  <to>
                    <xdr:col>11</xdr:col>
                    <xdr:colOff>1390650</xdr:colOff>
                    <xdr:row>9</xdr:row>
                    <xdr:rowOff>219075</xdr:rowOff>
                  </to>
                </anchor>
              </controlPr>
            </control>
          </mc:Choice>
        </mc:AlternateContent>
        <mc:AlternateContent xmlns:mc="http://schemas.openxmlformats.org/markup-compatibility/2006">
          <mc:Choice Requires="x14">
            <control shapeId="6146" r:id="rId5" name="Button 2">
              <controlPr defaultSize="0" print="0" autoFill="0" autoPict="0" macro="[2]!Causas_Haga_clic_en">
                <anchor moveWithCells="1" sizeWithCells="1">
                  <from>
                    <xdr:col>5</xdr:col>
                    <xdr:colOff>285750</xdr:colOff>
                    <xdr:row>10</xdr:row>
                    <xdr:rowOff>123825</xdr:rowOff>
                  </from>
                  <to>
                    <xdr:col>5</xdr:col>
                    <xdr:colOff>1552575</xdr:colOff>
                    <xdr:row>11</xdr:row>
                    <xdr:rowOff>85725</xdr:rowOff>
                  </to>
                </anchor>
              </controlPr>
            </control>
          </mc:Choice>
        </mc:AlternateContent>
        <mc:AlternateContent xmlns:mc="http://schemas.openxmlformats.org/markup-compatibility/2006">
          <mc:Choice Requires="x14">
            <control shapeId="6147" r:id="rId6" name="Button 3">
              <controlPr defaultSize="0" print="0" autoFill="0" autoPict="0" macro="[2]!EliminarCausa_Haga_clic_en">
                <anchor moveWithCells="1" sizeWithCells="1">
                  <from>
                    <xdr:col>5</xdr:col>
                    <xdr:colOff>285750</xdr:colOff>
                    <xdr:row>11</xdr:row>
                    <xdr:rowOff>142875</xdr:rowOff>
                  </from>
                  <to>
                    <xdr:col>5</xdr:col>
                    <xdr:colOff>1533525</xdr:colOff>
                    <xdr:row>11</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6"/>
  <sheetViews>
    <sheetView tabSelected="1" topLeftCell="H3" zoomScale="90" zoomScaleNormal="90" zoomScaleSheetLayoutView="100" workbookViewId="0">
      <selection activeCell="N7" sqref="N7"/>
    </sheetView>
  </sheetViews>
  <sheetFormatPr baseColWidth="10" defaultColWidth="11.42578125" defaultRowHeight="14.25" x14ac:dyDescent="0.2"/>
  <cols>
    <col min="1" max="1" width="13" style="2" customWidth="1"/>
    <col min="2" max="2" width="17.5703125" style="2" customWidth="1"/>
    <col min="3" max="3" width="5.85546875" style="2" customWidth="1"/>
    <col min="4" max="4" width="33.5703125" style="2" customWidth="1"/>
    <col min="5" max="5" width="15.7109375" style="2" bestFit="1" customWidth="1"/>
    <col min="6" max="6" width="25.7109375" style="2" customWidth="1"/>
    <col min="7" max="7" width="32.85546875" style="2" customWidth="1"/>
    <col min="8" max="8" width="15.5703125" style="2" customWidth="1"/>
    <col min="9" max="9" width="16.28515625" style="2" customWidth="1"/>
    <col min="10" max="10" width="72.42578125" style="5" customWidth="1"/>
    <col min="11" max="11" width="18.85546875" style="2" customWidth="1"/>
    <col min="12" max="12" width="92.5703125" style="2" customWidth="1"/>
    <col min="13" max="13" width="20.28515625" style="2" customWidth="1"/>
    <col min="14" max="14" width="22.42578125" style="2" customWidth="1"/>
    <col min="15" max="15" width="16.28515625" style="2" customWidth="1"/>
    <col min="16" max="17" width="11.42578125" style="2"/>
    <col min="18" max="18" width="27.28515625" style="2" customWidth="1"/>
    <col min="19" max="16384" width="11.42578125" style="2"/>
  </cols>
  <sheetData>
    <row r="1" spans="1:22" ht="36.75" customHeight="1" x14ac:dyDescent="0.2">
      <c r="A1" s="167"/>
      <c r="B1" s="122" t="s">
        <v>104</v>
      </c>
      <c r="C1" s="122"/>
      <c r="D1" s="122"/>
      <c r="E1" s="122"/>
      <c r="F1" s="122"/>
      <c r="G1" s="122"/>
      <c r="H1" s="122"/>
      <c r="I1" s="122"/>
      <c r="J1" s="122"/>
      <c r="K1" s="122"/>
      <c r="L1" s="125" t="s">
        <v>22</v>
      </c>
      <c r="M1" s="125"/>
      <c r="N1" s="125"/>
      <c r="O1" s="125"/>
    </row>
    <row r="2" spans="1:22" ht="37.5" customHeight="1" x14ac:dyDescent="0.2">
      <c r="A2" s="167"/>
      <c r="B2" s="122"/>
      <c r="C2" s="122"/>
      <c r="D2" s="122"/>
      <c r="E2" s="122"/>
      <c r="F2" s="122"/>
      <c r="G2" s="122"/>
      <c r="H2" s="122"/>
      <c r="I2" s="122"/>
      <c r="J2" s="122"/>
      <c r="K2" s="122"/>
      <c r="L2" s="125" t="s">
        <v>124</v>
      </c>
      <c r="M2" s="125"/>
      <c r="N2" s="125"/>
      <c r="O2" s="125"/>
    </row>
    <row r="3" spans="1:22" ht="26.25" customHeight="1" x14ac:dyDescent="0.2">
      <c r="A3" s="167"/>
      <c r="B3" s="122"/>
      <c r="C3" s="122"/>
      <c r="D3" s="122"/>
      <c r="E3" s="122"/>
      <c r="F3" s="122"/>
      <c r="G3" s="122"/>
      <c r="H3" s="122"/>
      <c r="I3" s="122"/>
      <c r="J3" s="122"/>
      <c r="K3" s="122"/>
      <c r="L3" s="125" t="s">
        <v>18</v>
      </c>
      <c r="M3" s="125"/>
      <c r="N3" s="125"/>
      <c r="O3" s="125"/>
    </row>
    <row r="4" spans="1:22" ht="30" customHeight="1" x14ac:dyDescent="0.2">
      <c r="A4" s="158" t="s">
        <v>4</v>
      </c>
      <c r="B4" s="158" t="s">
        <v>5</v>
      </c>
      <c r="C4" s="163" t="s">
        <v>0</v>
      </c>
      <c r="D4" s="163"/>
      <c r="E4" s="163"/>
      <c r="F4" s="163"/>
      <c r="G4" s="163"/>
      <c r="H4" s="163"/>
      <c r="I4" s="163"/>
      <c r="J4" s="165" t="s">
        <v>1</v>
      </c>
      <c r="K4" s="165"/>
      <c r="L4" s="157" t="s">
        <v>2</v>
      </c>
      <c r="M4" s="157"/>
      <c r="N4" s="157"/>
      <c r="O4" s="157"/>
    </row>
    <row r="5" spans="1:22" ht="27.75" customHeight="1" x14ac:dyDescent="0.2">
      <c r="A5" s="159"/>
      <c r="B5" s="159"/>
      <c r="C5" s="163" t="s">
        <v>24</v>
      </c>
      <c r="D5" s="163"/>
      <c r="E5" s="163" t="s">
        <v>7</v>
      </c>
      <c r="F5" s="163" t="s">
        <v>8</v>
      </c>
      <c r="G5" s="163" t="s">
        <v>9</v>
      </c>
      <c r="H5" s="163" t="s">
        <v>10</v>
      </c>
      <c r="I5" s="163"/>
      <c r="J5" s="165" t="s">
        <v>13</v>
      </c>
      <c r="K5" s="165" t="s">
        <v>14</v>
      </c>
      <c r="L5" s="157" t="s">
        <v>15</v>
      </c>
      <c r="M5" s="157" t="s">
        <v>23</v>
      </c>
      <c r="N5" s="157" t="s">
        <v>16</v>
      </c>
      <c r="O5" s="157" t="s">
        <v>17</v>
      </c>
    </row>
    <row r="6" spans="1:22" ht="69" customHeight="1" x14ac:dyDescent="0.2">
      <c r="A6" s="159"/>
      <c r="B6" s="159"/>
      <c r="C6" s="27" t="s">
        <v>25</v>
      </c>
      <c r="D6" s="27" t="s">
        <v>27</v>
      </c>
      <c r="E6" s="163"/>
      <c r="F6" s="163"/>
      <c r="G6" s="164"/>
      <c r="H6" s="27" t="s">
        <v>41</v>
      </c>
      <c r="I6" s="27" t="s">
        <v>42</v>
      </c>
      <c r="J6" s="165"/>
      <c r="K6" s="165"/>
      <c r="L6" s="157"/>
      <c r="M6" s="157"/>
      <c r="N6" s="157"/>
      <c r="O6" s="157"/>
    </row>
    <row r="7" spans="1:22" ht="333" customHeight="1" x14ac:dyDescent="0.2">
      <c r="A7" s="160" t="s">
        <v>28</v>
      </c>
      <c r="B7" s="166" t="s">
        <v>49</v>
      </c>
      <c r="C7" s="19" t="s">
        <v>59</v>
      </c>
      <c r="D7" s="9" t="s">
        <v>29</v>
      </c>
      <c r="E7" s="15">
        <v>1</v>
      </c>
      <c r="F7" s="9" t="s">
        <v>107</v>
      </c>
      <c r="G7" s="99" t="s">
        <v>99</v>
      </c>
      <c r="H7" s="26">
        <v>44200</v>
      </c>
      <c r="I7" s="26">
        <v>44561</v>
      </c>
      <c r="J7" s="47" t="s">
        <v>275</v>
      </c>
      <c r="K7" s="64">
        <v>0.33</v>
      </c>
      <c r="L7" s="67" t="s">
        <v>358</v>
      </c>
      <c r="M7" s="69" t="s">
        <v>273</v>
      </c>
      <c r="N7" s="68" t="s">
        <v>334</v>
      </c>
      <c r="O7" s="18" t="s">
        <v>285</v>
      </c>
    </row>
    <row r="8" spans="1:22" ht="145.5" customHeight="1" x14ac:dyDescent="0.2">
      <c r="A8" s="160"/>
      <c r="B8" s="161"/>
      <c r="C8" s="19" t="s">
        <v>102</v>
      </c>
      <c r="D8" s="9" t="s">
        <v>100</v>
      </c>
      <c r="E8" s="15">
        <v>1</v>
      </c>
      <c r="F8" s="9" t="s">
        <v>101</v>
      </c>
      <c r="G8" s="99" t="s">
        <v>103</v>
      </c>
      <c r="H8" s="26">
        <v>44200</v>
      </c>
      <c r="I8" s="26">
        <v>44561</v>
      </c>
      <c r="J8" s="9" t="s">
        <v>276</v>
      </c>
      <c r="K8" s="175">
        <v>0.38</v>
      </c>
      <c r="L8" s="71" t="s">
        <v>311</v>
      </c>
      <c r="M8" s="69" t="s">
        <v>273</v>
      </c>
      <c r="N8" s="68" t="s">
        <v>334</v>
      </c>
      <c r="O8" s="18" t="s">
        <v>285</v>
      </c>
    </row>
    <row r="9" spans="1:22" ht="174" customHeight="1" x14ac:dyDescent="0.2">
      <c r="A9" s="161"/>
      <c r="B9" s="20" t="s">
        <v>117</v>
      </c>
      <c r="C9" s="28" t="s">
        <v>60</v>
      </c>
      <c r="D9" s="21" t="s">
        <v>56</v>
      </c>
      <c r="E9" s="15">
        <v>1</v>
      </c>
      <c r="F9" s="9" t="s">
        <v>35</v>
      </c>
      <c r="G9" s="100" t="s">
        <v>98</v>
      </c>
      <c r="H9" s="26">
        <v>44200</v>
      </c>
      <c r="I9" s="22">
        <v>44561</v>
      </c>
      <c r="J9" s="74" t="s">
        <v>317</v>
      </c>
      <c r="K9" s="72">
        <v>1</v>
      </c>
      <c r="L9" s="73" t="s">
        <v>359</v>
      </c>
      <c r="M9" s="69" t="s">
        <v>273</v>
      </c>
      <c r="N9" s="12"/>
      <c r="O9" s="18" t="s">
        <v>285</v>
      </c>
      <c r="S9" s="3"/>
      <c r="V9" s="3"/>
    </row>
    <row r="10" spans="1:22" ht="147.94999999999999" customHeight="1" x14ac:dyDescent="0.2">
      <c r="A10" s="161"/>
      <c r="B10" s="162" t="s">
        <v>50</v>
      </c>
      <c r="C10" s="19" t="s">
        <v>61</v>
      </c>
      <c r="D10" s="9" t="s">
        <v>108</v>
      </c>
      <c r="E10" s="15">
        <v>1</v>
      </c>
      <c r="F10" s="9" t="s">
        <v>114</v>
      </c>
      <c r="G10" s="99" t="s">
        <v>30</v>
      </c>
      <c r="H10" s="26">
        <v>44200</v>
      </c>
      <c r="I10" s="26">
        <v>44561</v>
      </c>
      <c r="J10" s="9" t="s">
        <v>279</v>
      </c>
      <c r="K10" s="77">
        <v>0.13</v>
      </c>
      <c r="L10" s="9" t="s">
        <v>281</v>
      </c>
      <c r="M10" s="69" t="s">
        <v>273</v>
      </c>
      <c r="N10" s="14"/>
      <c r="O10" s="18" t="s">
        <v>285</v>
      </c>
    </row>
    <row r="11" spans="1:22" ht="201.6" customHeight="1" x14ac:dyDescent="0.2">
      <c r="A11" s="161"/>
      <c r="B11" s="162"/>
      <c r="C11" s="19" t="s">
        <v>62</v>
      </c>
      <c r="D11" s="9" t="s">
        <v>109</v>
      </c>
      <c r="E11" s="15">
        <v>1</v>
      </c>
      <c r="F11" s="9" t="s">
        <v>116</v>
      </c>
      <c r="G11" s="99" t="s">
        <v>30</v>
      </c>
      <c r="H11" s="26">
        <v>44200</v>
      </c>
      <c r="I11" s="26">
        <v>44561</v>
      </c>
      <c r="J11" s="9" t="s">
        <v>278</v>
      </c>
      <c r="K11" s="15">
        <v>0.63</v>
      </c>
      <c r="L11" s="9" t="s">
        <v>360</v>
      </c>
      <c r="M11" s="69" t="s">
        <v>273</v>
      </c>
      <c r="N11" s="14"/>
      <c r="O11" s="18" t="s">
        <v>285</v>
      </c>
    </row>
    <row r="12" spans="1:22" ht="79.5" customHeight="1" x14ac:dyDescent="0.2">
      <c r="A12" s="161"/>
      <c r="B12" s="28" t="s">
        <v>97</v>
      </c>
      <c r="C12" s="19" t="s">
        <v>63</v>
      </c>
      <c r="D12" s="9" t="s">
        <v>31</v>
      </c>
      <c r="E12" s="15">
        <v>1</v>
      </c>
      <c r="F12" s="9" t="s">
        <v>115</v>
      </c>
      <c r="G12" s="99" t="s">
        <v>32</v>
      </c>
      <c r="H12" s="26">
        <v>44200</v>
      </c>
      <c r="I12" s="26">
        <v>44561</v>
      </c>
      <c r="J12" s="11" t="s">
        <v>277</v>
      </c>
      <c r="K12" s="15">
        <v>0</v>
      </c>
      <c r="L12" s="71" t="s">
        <v>280</v>
      </c>
      <c r="M12" s="69" t="s">
        <v>273</v>
      </c>
      <c r="N12" s="68" t="s">
        <v>334</v>
      </c>
      <c r="O12" s="18" t="s">
        <v>285</v>
      </c>
    </row>
    <row r="13" spans="1:22" x14ac:dyDescent="0.2">
      <c r="A13" s="155" t="s">
        <v>128</v>
      </c>
      <c r="B13" s="155"/>
      <c r="C13" s="155"/>
      <c r="D13" s="155"/>
      <c r="E13" s="155"/>
      <c r="F13" s="155"/>
      <c r="G13" s="155"/>
      <c r="H13" s="155"/>
      <c r="I13" s="155"/>
      <c r="J13" s="155"/>
      <c r="K13" s="155"/>
      <c r="L13" s="155"/>
      <c r="M13" s="155"/>
      <c r="N13" s="155"/>
      <c r="O13" s="155"/>
    </row>
    <row r="14" spans="1:22" x14ac:dyDescent="0.2">
      <c r="A14" s="155" t="s">
        <v>307</v>
      </c>
      <c r="B14" s="155"/>
      <c r="C14" s="155"/>
      <c r="D14" s="155"/>
      <c r="E14" s="155"/>
      <c r="F14" s="155"/>
      <c r="G14" s="155"/>
      <c r="H14" s="155"/>
      <c r="I14" s="155"/>
      <c r="J14" s="155"/>
      <c r="K14" s="155"/>
      <c r="L14" s="155"/>
      <c r="M14" s="155"/>
      <c r="N14" s="155"/>
      <c r="O14" s="155"/>
    </row>
    <row r="15" spans="1:22" x14ac:dyDescent="0.2">
      <c r="A15" s="155" t="s">
        <v>308</v>
      </c>
      <c r="B15" s="155"/>
      <c r="C15" s="155"/>
      <c r="D15" s="155"/>
      <c r="E15" s="155"/>
      <c r="F15" s="155"/>
      <c r="G15" s="155"/>
      <c r="H15" s="155"/>
      <c r="I15" s="155"/>
      <c r="J15" s="155"/>
      <c r="K15" s="155"/>
      <c r="L15" s="155"/>
      <c r="M15" s="155"/>
      <c r="N15" s="155"/>
      <c r="O15" s="155"/>
    </row>
    <row r="16" spans="1:22" ht="15" x14ac:dyDescent="0.25">
      <c r="A16" s="156"/>
      <c r="B16" s="156"/>
      <c r="C16" s="156"/>
      <c r="D16" s="156"/>
      <c r="E16" s="156"/>
      <c r="F16" s="156"/>
      <c r="G16" s="156"/>
      <c r="H16" s="156"/>
      <c r="I16" s="156"/>
      <c r="J16" s="156"/>
      <c r="K16" s="156"/>
      <c r="L16" s="156"/>
      <c r="M16" s="156"/>
      <c r="N16" s="156"/>
      <c r="O16" s="156"/>
    </row>
  </sheetData>
  <mergeCells count="28">
    <mergeCell ref="B7:B8"/>
    <mergeCell ref="L5:L6"/>
    <mergeCell ref="A1:A3"/>
    <mergeCell ref="B1:K3"/>
    <mergeCell ref="L1:O1"/>
    <mergeCell ref="L2:O2"/>
    <mergeCell ref="L3:O3"/>
    <mergeCell ref="J5:J6"/>
    <mergeCell ref="B4:B6"/>
    <mergeCell ref="C4:I4"/>
    <mergeCell ref="J4:K4"/>
    <mergeCell ref="L4:O4"/>
    <mergeCell ref="A14:O14"/>
    <mergeCell ref="A15:O15"/>
    <mergeCell ref="A16:O16"/>
    <mergeCell ref="M5:M6"/>
    <mergeCell ref="A4:A6"/>
    <mergeCell ref="A7:A12"/>
    <mergeCell ref="A13:O13"/>
    <mergeCell ref="N5:N6"/>
    <mergeCell ref="O5:O6"/>
    <mergeCell ref="B10:B11"/>
    <mergeCell ref="C5:D5"/>
    <mergeCell ref="E5:E6"/>
    <mergeCell ref="F5:F6"/>
    <mergeCell ref="G5:G6"/>
    <mergeCell ref="H5:I5"/>
    <mergeCell ref="K5:K6"/>
  </mergeCells>
  <printOptions horizontalCentered="1"/>
  <pageMargins left="0.23622047244094491" right="0.23622047244094491" top="0.74803149606299213" bottom="0.74803149606299213" header="0.31496062992125984" footer="0.31496062992125984"/>
  <pageSetup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
  <sheetViews>
    <sheetView topLeftCell="I10" zoomScaleNormal="100" zoomScaleSheetLayoutView="100" workbookViewId="0">
      <selection activeCell="L7" sqref="L7"/>
    </sheetView>
  </sheetViews>
  <sheetFormatPr baseColWidth="10" defaultRowHeight="15" x14ac:dyDescent="0.25"/>
  <cols>
    <col min="1" max="1" width="15" customWidth="1"/>
    <col min="2" max="2" width="16.7109375" customWidth="1"/>
    <col min="3" max="3" width="7.7109375" customWidth="1"/>
    <col min="4" max="4" width="30" customWidth="1"/>
    <col min="5" max="5" width="15.7109375" bestFit="1" customWidth="1"/>
    <col min="6" max="6" width="33" customWidth="1"/>
    <col min="7" max="7" width="24" customWidth="1"/>
    <col min="8" max="8" width="16.28515625" customWidth="1"/>
    <col min="9" max="9" width="16.7109375" customWidth="1"/>
    <col min="10" max="10" width="58.140625" style="6" customWidth="1"/>
    <col min="11" max="11" width="13.5703125" customWidth="1"/>
    <col min="12" max="12" width="62.85546875" customWidth="1"/>
    <col min="13" max="13" width="21.28515625" customWidth="1"/>
    <col min="14" max="14" width="27" customWidth="1"/>
    <col min="15" max="15" width="41.5703125" customWidth="1"/>
  </cols>
  <sheetData>
    <row r="1" spans="1:17" ht="30.75" customHeight="1" x14ac:dyDescent="0.25">
      <c r="A1" s="168"/>
      <c r="B1" s="169" t="s">
        <v>104</v>
      </c>
      <c r="C1" s="169"/>
      <c r="D1" s="169"/>
      <c r="E1" s="169"/>
      <c r="F1" s="169"/>
      <c r="G1" s="169"/>
      <c r="H1" s="169"/>
      <c r="I1" s="169"/>
      <c r="J1" s="169"/>
      <c r="K1" s="169"/>
      <c r="L1" s="125" t="s">
        <v>22</v>
      </c>
      <c r="M1" s="125"/>
      <c r="N1" s="125"/>
      <c r="O1" s="125"/>
    </row>
    <row r="2" spans="1:17" ht="33" customHeight="1" x14ac:dyDescent="0.25">
      <c r="A2" s="168"/>
      <c r="B2" s="169"/>
      <c r="C2" s="169"/>
      <c r="D2" s="169"/>
      <c r="E2" s="169"/>
      <c r="F2" s="169"/>
      <c r="G2" s="169"/>
      <c r="H2" s="169"/>
      <c r="I2" s="169"/>
      <c r="J2" s="169"/>
      <c r="K2" s="169"/>
      <c r="L2" s="125" t="s">
        <v>124</v>
      </c>
      <c r="M2" s="125"/>
      <c r="N2" s="125"/>
      <c r="O2" s="125"/>
    </row>
    <row r="3" spans="1:17" ht="27" customHeight="1" x14ac:dyDescent="0.25">
      <c r="A3" s="168"/>
      <c r="B3" s="169"/>
      <c r="C3" s="169"/>
      <c r="D3" s="169"/>
      <c r="E3" s="169"/>
      <c r="F3" s="169"/>
      <c r="G3" s="169"/>
      <c r="H3" s="169"/>
      <c r="I3" s="169"/>
      <c r="J3" s="169"/>
      <c r="K3" s="169"/>
      <c r="L3" s="125" t="s">
        <v>19</v>
      </c>
      <c r="M3" s="125"/>
      <c r="N3" s="125"/>
      <c r="O3" s="125"/>
    </row>
    <row r="4" spans="1:17" ht="42.75" customHeight="1" x14ac:dyDescent="0.25">
      <c r="A4" s="158" t="s">
        <v>4</v>
      </c>
      <c r="B4" s="158" t="s">
        <v>5</v>
      </c>
      <c r="C4" s="163" t="s">
        <v>0</v>
      </c>
      <c r="D4" s="163"/>
      <c r="E4" s="163"/>
      <c r="F4" s="163"/>
      <c r="G4" s="163"/>
      <c r="H4" s="163"/>
      <c r="I4" s="163"/>
      <c r="J4" s="165" t="s">
        <v>1</v>
      </c>
      <c r="K4" s="165"/>
      <c r="L4" s="157" t="s">
        <v>2</v>
      </c>
      <c r="M4" s="157"/>
      <c r="N4" s="157"/>
      <c r="O4" s="157"/>
    </row>
    <row r="5" spans="1:17" ht="38.25" customHeight="1" x14ac:dyDescent="0.25">
      <c r="A5" s="159"/>
      <c r="B5" s="159"/>
      <c r="C5" s="163" t="s">
        <v>24</v>
      </c>
      <c r="D5" s="163"/>
      <c r="E5" s="163" t="s">
        <v>7</v>
      </c>
      <c r="F5" s="163" t="s">
        <v>8</v>
      </c>
      <c r="G5" s="163" t="s">
        <v>9</v>
      </c>
      <c r="H5" s="163" t="s">
        <v>10</v>
      </c>
      <c r="I5" s="163"/>
      <c r="J5" s="165" t="s">
        <v>13</v>
      </c>
      <c r="K5" s="165" t="s">
        <v>14</v>
      </c>
      <c r="L5" s="157" t="s">
        <v>15</v>
      </c>
      <c r="M5" s="157" t="s">
        <v>23</v>
      </c>
      <c r="N5" s="157" t="s">
        <v>16</v>
      </c>
      <c r="O5" s="157" t="s">
        <v>17</v>
      </c>
    </row>
    <row r="6" spans="1:17" ht="64.5" customHeight="1" x14ac:dyDescent="0.25">
      <c r="A6" s="159"/>
      <c r="B6" s="159"/>
      <c r="C6" s="27" t="s">
        <v>25</v>
      </c>
      <c r="D6" s="27" t="s">
        <v>27</v>
      </c>
      <c r="E6" s="163"/>
      <c r="F6" s="163"/>
      <c r="G6" s="164"/>
      <c r="H6" s="27" t="s">
        <v>41</v>
      </c>
      <c r="I6" s="27" t="s">
        <v>42</v>
      </c>
      <c r="J6" s="165"/>
      <c r="K6" s="165"/>
      <c r="L6" s="157"/>
      <c r="M6" s="157"/>
      <c r="N6" s="157"/>
      <c r="O6" s="157"/>
    </row>
    <row r="7" spans="1:17" ht="237" customHeight="1" x14ac:dyDescent="0.25">
      <c r="A7" s="166" t="s">
        <v>94</v>
      </c>
      <c r="B7" s="28" t="s">
        <v>43</v>
      </c>
      <c r="C7" s="28" t="s">
        <v>64</v>
      </c>
      <c r="D7" s="9" t="s">
        <v>82</v>
      </c>
      <c r="E7" s="15">
        <v>1</v>
      </c>
      <c r="F7" s="9" t="s">
        <v>83</v>
      </c>
      <c r="G7" s="99" t="s">
        <v>84</v>
      </c>
      <c r="H7" s="26">
        <v>44200</v>
      </c>
      <c r="I7" s="26">
        <v>44561</v>
      </c>
      <c r="J7" s="81" t="s">
        <v>292</v>
      </c>
      <c r="K7" s="15">
        <v>0.25</v>
      </c>
      <c r="L7" s="81" t="s">
        <v>293</v>
      </c>
      <c r="M7" s="82" t="s">
        <v>273</v>
      </c>
      <c r="N7" s="16"/>
      <c r="O7" s="18" t="s">
        <v>285</v>
      </c>
    </row>
    <row r="8" spans="1:17" ht="161.25" customHeight="1" x14ac:dyDescent="0.25">
      <c r="A8" s="166"/>
      <c r="B8" s="162" t="s">
        <v>44</v>
      </c>
      <c r="C8" s="28" t="s">
        <v>65</v>
      </c>
      <c r="D8" s="9" t="s">
        <v>80</v>
      </c>
      <c r="E8" s="15">
        <v>1</v>
      </c>
      <c r="F8" s="9" t="s">
        <v>121</v>
      </c>
      <c r="G8" s="99" t="s">
        <v>81</v>
      </c>
      <c r="H8" s="26">
        <v>44200</v>
      </c>
      <c r="I8" s="26">
        <v>44560</v>
      </c>
      <c r="J8" s="83" t="s">
        <v>294</v>
      </c>
      <c r="K8" s="15">
        <v>0</v>
      </c>
      <c r="L8" s="81" t="s">
        <v>295</v>
      </c>
      <c r="M8" s="82" t="s">
        <v>273</v>
      </c>
      <c r="N8" s="84" t="s">
        <v>334</v>
      </c>
      <c r="O8" s="18" t="s">
        <v>285</v>
      </c>
    </row>
    <row r="9" spans="1:17" ht="165.75" x14ac:dyDescent="0.25">
      <c r="A9" s="166"/>
      <c r="B9" s="162"/>
      <c r="C9" s="28" t="s">
        <v>66</v>
      </c>
      <c r="D9" s="9" t="s">
        <v>110</v>
      </c>
      <c r="E9" s="15">
        <v>1</v>
      </c>
      <c r="F9" s="9" t="s">
        <v>112</v>
      </c>
      <c r="G9" s="99" t="s">
        <v>81</v>
      </c>
      <c r="H9" s="26">
        <v>44200</v>
      </c>
      <c r="I9" s="26">
        <v>44560</v>
      </c>
      <c r="J9" s="83" t="s">
        <v>296</v>
      </c>
      <c r="K9" s="15">
        <v>0</v>
      </c>
      <c r="L9" s="81" t="s">
        <v>297</v>
      </c>
      <c r="M9" s="82" t="s">
        <v>273</v>
      </c>
      <c r="N9" s="84" t="s">
        <v>334</v>
      </c>
      <c r="O9" s="18" t="s">
        <v>285</v>
      </c>
    </row>
    <row r="10" spans="1:17" ht="103.5" customHeight="1" x14ac:dyDescent="0.25">
      <c r="A10" s="166"/>
      <c r="B10" s="26" t="s">
        <v>45</v>
      </c>
      <c r="C10" s="28" t="s">
        <v>67</v>
      </c>
      <c r="D10" s="9" t="s">
        <v>122</v>
      </c>
      <c r="E10" s="15">
        <v>1</v>
      </c>
      <c r="F10" s="9" t="s">
        <v>85</v>
      </c>
      <c r="G10" s="99" t="s">
        <v>84</v>
      </c>
      <c r="H10" s="26">
        <v>44200</v>
      </c>
      <c r="I10" s="26">
        <v>44561</v>
      </c>
      <c r="J10" s="83" t="s">
        <v>298</v>
      </c>
      <c r="K10" s="15">
        <v>0</v>
      </c>
      <c r="L10" s="83" t="s">
        <v>361</v>
      </c>
      <c r="M10" s="82" t="s">
        <v>273</v>
      </c>
      <c r="N10" s="17"/>
      <c r="O10" s="18" t="s">
        <v>285</v>
      </c>
      <c r="Q10" s="8"/>
    </row>
    <row r="11" spans="1:17" ht="95.1" customHeight="1" x14ac:dyDescent="0.25">
      <c r="A11" s="166"/>
      <c r="B11" s="162" t="s">
        <v>46</v>
      </c>
      <c r="C11" s="28" t="s">
        <v>68</v>
      </c>
      <c r="D11" s="23" t="s">
        <v>33</v>
      </c>
      <c r="E11" s="15">
        <v>1</v>
      </c>
      <c r="F11" s="9" t="s">
        <v>118</v>
      </c>
      <c r="G11" s="99" t="s">
        <v>32</v>
      </c>
      <c r="H11" s="26">
        <v>44200</v>
      </c>
      <c r="I11" s="26">
        <v>44377</v>
      </c>
      <c r="J11" s="66" t="s">
        <v>299</v>
      </c>
      <c r="K11" s="64">
        <v>0.9</v>
      </c>
      <c r="L11" s="66" t="s">
        <v>362</v>
      </c>
      <c r="M11" s="65" t="s">
        <v>273</v>
      </c>
      <c r="N11" s="70" t="s">
        <v>334</v>
      </c>
      <c r="O11" s="18" t="s">
        <v>285</v>
      </c>
      <c r="Q11" s="8"/>
    </row>
    <row r="12" spans="1:17" ht="123" customHeight="1" x14ac:dyDescent="0.25">
      <c r="A12" s="166"/>
      <c r="B12" s="166"/>
      <c r="C12" s="28" t="s">
        <v>69</v>
      </c>
      <c r="D12" s="23" t="s">
        <v>34</v>
      </c>
      <c r="E12" s="15">
        <v>1</v>
      </c>
      <c r="F12" s="9" t="s">
        <v>119</v>
      </c>
      <c r="G12" s="99" t="s">
        <v>123</v>
      </c>
      <c r="H12" s="26">
        <v>44200</v>
      </c>
      <c r="I12" s="26">
        <v>44377</v>
      </c>
      <c r="J12" s="66" t="s">
        <v>301</v>
      </c>
      <c r="K12" s="64">
        <v>0.9</v>
      </c>
      <c r="L12" s="66" t="s">
        <v>300</v>
      </c>
      <c r="M12" s="65" t="s">
        <v>273</v>
      </c>
      <c r="N12" s="66"/>
      <c r="O12" s="18" t="s">
        <v>285</v>
      </c>
      <c r="Q12" s="8"/>
    </row>
    <row r="13" spans="1:17" ht="204" x14ac:dyDescent="0.25">
      <c r="A13" s="166"/>
      <c r="B13" s="166"/>
      <c r="C13" s="28" t="s">
        <v>70</v>
      </c>
      <c r="D13" s="23" t="s">
        <v>40</v>
      </c>
      <c r="E13" s="15">
        <v>1</v>
      </c>
      <c r="F13" s="9" t="s">
        <v>55</v>
      </c>
      <c r="G13" s="99" t="s">
        <v>39</v>
      </c>
      <c r="H13" s="26">
        <v>44200</v>
      </c>
      <c r="I13" s="26">
        <v>44377</v>
      </c>
      <c r="J13" s="66" t="s">
        <v>274</v>
      </c>
      <c r="K13" s="64">
        <v>1</v>
      </c>
      <c r="L13" s="66" t="s">
        <v>318</v>
      </c>
      <c r="M13" s="65" t="s">
        <v>273</v>
      </c>
      <c r="N13" s="70" t="s">
        <v>334</v>
      </c>
      <c r="O13" s="18" t="s">
        <v>285</v>
      </c>
      <c r="Q13" s="8"/>
    </row>
    <row r="14" spans="1:17" x14ac:dyDescent="0.25">
      <c r="A14" s="155" t="s">
        <v>128</v>
      </c>
      <c r="B14" s="155"/>
      <c r="C14" s="155"/>
      <c r="D14" s="155"/>
      <c r="E14" s="155"/>
      <c r="F14" s="155"/>
      <c r="G14" s="155"/>
      <c r="H14" s="155"/>
      <c r="I14" s="155"/>
      <c r="J14" s="155"/>
      <c r="K14" s="155"/>
      <c r="L14" s="155"/>
      <c r="M14" s="155"/>
      <c r="N14" s="155"/>
      <c r="O14" s="155"/>
    </row>
    <row r="15" spans="1:17" x14ac:dyDescent="0.25">
      <c r="A15" s="155" t="s">
        <v>307</v>
      </c>
      <c r="B15" s="155"/>
      <c r="C15" s="155"/>
      <c r="D15" s="155"/>
      <c r="E15" s="155"/>
      <c r="F15" s="155"/>
      <c r="G15" s="155"/>
      <c r="H15" s="155"/>
      <c r="I15" s="155"/>
      <c r="J15" s="155"/>
      <c r="K15" s="155"/>
      <c r="L15" s="155"/>
      <c r="M15" s="155"/>
      <c r="N15" s="155"/>
      <c r="O15" s="155"/>
    </row>
    <row r="16" spans="1:17" x14ac:dyDescent="0.25">
      <c r="A16" s="155" t="s">
        <v>309</v>
      </c>
      <c r="B16" s="155"/>
      <c r="C16" s="155"/>
      <c r="D16" s="155"/>
      <c r="E16" s="155"/>
      <c r="F16" s="155"/>
      <c r="G16" s="155"/>
      <c r="H16" s="155"/>
      <c r="I16" s="155"/>
      <c r="J16" s="155"/>
      <c r="K16" s="155"/>
      <c r="L16" s="155"/>
      <c r="M16" s="155"/>
      <c r="N16" s="155"/>
      <c r="O16" s="155"/>
    </row>
  </sheetData>
  <mergeCells count="27">
    <mergeCell ref="A14:O14"/>
    <mergeCell ref="A15:O15"/>
    <mergeCell ref="A16:O16"/>
    <mergeCell ref="A7:A13"/>
    <mergeCell ref="B8:B9"/>
    <mergeCell ref="B11:B13"/>
    <mergeCell ref="K5:K6"/>
    <mergeCell ref="L5:L6"/>
    <mergeCell ref="M5:M6"/>
    <mergeCell ref="N5:N6"/>
    <mergeCell ref="O5:O6"/>
    <mergeCell ref="J5:J6"/>
    <mergeCell ref="A1:A3"/>
    <mergeCell ref="B1:K3"/>
    <mergeCell ref="L1:O1"/>
    <mergeCell ref="L2:O2"/>
    <mergeCell ref="L3:O3"/>
    <mergeCell ref="A4:A6"/>
    <mergeCell ref="B4:B6"/>
    <mergeCell ref="C4:I4"/>
    <mergeCell ref="J4:K4"/>
    <mergeCell ref="L4:O4"/>
    <mergeCell ref="C5:D5"/>
    <mergeCell ref="E5:E6"/>
    <mergeCell ref="F5:F6"/>
    <mergeCell ref="G5:G6"/>
    <mergeCell ref="H5:I5"/>
  </mergeCells>
  <printOptions horizontalCentered="1"/>
  <pageMargins left="0.23622047244094491" right="0.23622047244094491" top="0.74803149606299213" bottom="0.74803149606299213" header="0.31496062992125984" footer="0.31496062992125984"/>
  <pageSetup scale="75" fitToHeight="0" orientation="landscape"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6"/>
  <sheetViews>
    <sheetView topLeftCell="H4" zoomScale="90" zoomScaleNormal="90" zoomScaleSheetLayoutView="100" workbookViewId="0">
      <selection activeCell="L7" sqref="L7:L8"/>
    </sheetView>
  </sheetViews>
  <sheetFormatPr baseColWidth="10" defaultColWidth="11.42578125" defaultRowHeight="14.25" x14ac:dyDescent="0.2"/>
  <cols>
    <col min="1" max="1" width="18.28515625" style="2" customWidth="1"/>
    <col min="2" max="2" width="16.5703125" style="2" customWidth="1"/>
    <col min="3" max="3" width="5.85546875" style="2" customWidth="1"/>
    <col min="4" max="4" width="48.7109375" style="2" customWidth="1"/>
    <col min="5" max="5" width="15.7109375" style="2" bestFit="1" customWidth="1"/>
    <col min="6" max="6" width="24.140625" style="2" customWidth="1"/>
    <col min="7" max="7" width="25" style="2" customWidth="1"/>
    <col min="8" max="8" width="12.42578125" style="2" customWidth="1"/>
    <col min="9" max="9" width="13" style="2" customWidth="1"/>
    <col min="10" max="10" width="85.5703125" style="2" customWidth="1"/>
    <col min="11" max="11" width="13.42578125" style="2" customWidth="1"/>
    <col min="12" max="12" width="61.28515625" style="2" customWidth="1"/>
    <col min="13" max="13" width="21.7109375" style="2" customWidth="1"/>
    <col min="14" max="14" width="30" style="2" customWidth="1"/>
    <col min="15" max="15" width="38" style="2" customWidth="1"/>
    <col min="16" max="16384" width="11.42578125" style="2"/>
  </cols>
  <sheetData>
    <row r="1" spans="1:18" ht="29.25" customHeight="1" x14ac:dyDescent="0.2">
      <c r="A1" s="170"/>
      <c r="B1" s="122" t="s">
        <v>105</v>
      </c>
      <c r="C1" s="122"/>
      <c r="D1" s="122"/>
      <c r="E1" s="122"/>
      <c r="F1" s="122"/>
      <c r="G1" s="122"/>
      <c r="H1" s="122"/>
      <c r="I1" s="122"/>
      <c r="J1" s="122"/>
      <c r="K1" s="122"/>
      <c r="L1" s="125" t="s">
        <v>22</v>
      </c>
      <c r="M1" s="125"/>
      <c r="N1" s="125"/>
      <c r="O1" s="125"/>
    </row>
    <row r="2" spans="1:18" ht="40.5" customHeight="1" x14ac:dyDescent="0.2">
      <c r="A2" s="170"/>
      <c r="B2" s="122"/>
      <c r="C2" s="122"/>
      <c r="D2" s="122"/>
      <c r="E2" s="122"/>
      <c r="F2" s="122"/>
      <c r="G2" s="122"/>
      <c r="H2" s="122"/>
      <c r="I2" s="122"/>
      <c r="J2" s="122"/>
      <c r="K2" s="122"/>
      <c r="L2" s="125" t="s">
        <v>124</v>
      </c>
      <c r="M2" s="125"/>
      <c r="N2" s="125"/>
      <c r="O2" s="125"/>
    </row>
    <row r="3" spans="1:18" ht="15" customHeight="1" x14ac:dyDescent="0.2">
      <c r="A3" s="170"/>
      <c r="B3" s="122"/>
      <c r="C3" s="122"/>
      <c r="D3" s="122"/>
      <c r="E3" s="122"/>
      <c r="F3" s="122"/>
      <c r="G3" s="122"/>
      <c r="H3" s="122"/>
      <c r="I3" s="122"/>
      <c r="J3" s="122"/>
      <c r="K3" s="122"/>
      <c r="L3" s="125" t="s">
        <v>20</v>
      </c>
      <c r="M3" s="125"/>
      <c r="N3" s="125"/>
      <c r="O3" s="125"/>
    </row>
    <row r="4" spans="1:18" s="4" customFormat="1" ht="27" customHeight="1" x14ac:dyDescent="0.2">
      <c r="A4" s="158" t="s">
        <v>4</v>
      </c>
      <c r="B4" s="158" t="s">
        <v>5</v>
      </c>
      <c r="C4" s="163" t="s">
        <v>0</v>
      </c>
      <c r="D4" s="163"/>
      <c r="E4" s="163"/>
      <c r="F4" s="163"/>
      <c r="G4" s="163"/>
      <c r="H4" s="163"/>
      <c r="I4" s="163"/>
      <c r="J4" s="165" t="s">
        <v>1</v>
      </c>
      <c r="K4" s="165"/>
      <c r="L4" s="157" t="s">
        <v>2</v>
      </c>
      <c r="M4" s="157"/>
      <c r="N4" s="157"/>
      <c r="O4" s="157"/>
    </row>
    <row r="5" spans="1:18" s="4" customFormat="1" ht="35.25" customHeight="1" x14ac:dyDescent="0.2">
      <c r="A5" s="159"/>
      <c r="B5" s="158"/>
      <c r="C5" s="163" t="s">
        <v>6</v>
      </c>
      <c r="D5" s="163"/>
      <c r="E5" s="163" t="s">
        <v>7</v>
      </c>
      <c r="F5" s="163" t="s">
        <v>8</v>
      </c>
      <c r="G5" s="163" t="s">
        <v>9</v>
      </c>
      <c r="H5" s="163" t="s">
        <v>10</v>
      </c>
      <c r="I5" s="163"/>
      <c r="J5" s="165" t="s">
        <v>13</v>
      </c>
      <c r="K5" s="165" t="s">
        <v>14</v>
      </c>
      <c r="L5" s="157" t="s">
        <v>15</v>
      </c>
      <c r="M5" s="157" t="s">
        <v>23</v>
      </c>
      <c r="N5" s="157" t="s">
        <v>16</v>
      </c>
      <c r="O5" s="157" t="s">
        <v>17</v>
      </c>
    </row>
    <row r="6" spans="1:18" s="4" customFormat="1" ht="39" customHeight="1" x14ac:dyDescent="0.2">
      <c r="A6" s="159"/>
      <c r="B6" s="158"/>
      <c r="C6" s="27" t="s">
        <v>25</v>
      </c>
      <c r="D6" s="27" t="s">
        <v>27</v>
      </c>
      <c r="E6" s="163"/>
      <c r="F6" s="163"/>
      <c r="G6" s="163"/>
      <c r="H6" s="29" t="s">
        <v>41</v>
      </c>
      <c r="I6" s="29" t="s">
        <v>42</v>
      </c>
      <c r="J6" s="165"/>
      <c r="K6" s="165"/>
      <c r="L6" s="157"/>
      <c r="M6" s="157"/>
      <c r="N6" s="157"/>
      <c r="O6" s="157"/>
    </row>
    <row r="7" spans="1:18" s="4" customFormat="1" ht="119.25" customHeight="1" x14ac:dyDescent="0.2">
      <c r="A7" s="162" t="s">
        <v>54</v>
      </c>
      <c r="B7" s="166" t="s">
        <v>51</v>
      </c>
      <c r="C7" s="28" t="s">
        <v>71</v>
      </c>
      <c r="D7" s="9" t="s">
        <v>86</v>
      </c>
      <c r="E7" s="15">
        <v>1</v>
      </c>
      <c r="F7" s="9" t="s">
        <v>87</v>
      </c>
      <c r="G7" s="99" t="s">
        <v>88</v>
      </c>
      <c r="H7" s="26">
        <v>44200</v>
      </c>
      <c r="I7" s="26">
        <v>44561</v>
      </c>
      <c r="J7" s="9" t="s">
        <v>302</v>
      </c>
      <c r="K7" s="10">
        <v>0</v>
      </c>
      <c r="L7" s="85" t="s">
        <v>363</v>
      </c>
      <c r="M7" s="86" t="s">
        <v>273</v>
      </c>
      <c r="N7" s="87" t="s">
        <v>334</v>
      </c>
      <c r="O7" s="18" t="s">
        <v>285</v>
      </c>
      <c r="P7" s="7"/>
      <c r="Q7" s="7"/>
      <c r="R7" s="7"/>
    </row>
    <row r="8" spans="1:18" s="4" customFormat="1" ht="125.25" customHeight="1" x14ac:dyDescent="0.2">
      <c r="A8" s="162"/>
      <c r="B8" s="166"/>
      <c r="C8" s="28" t="s">
        <v>72</v>
      </c>
      <c r="D8" s="9" t="s">
        <v>89</v>
      </c>
      <c r="E8" s="15">
        <v>1</v>
      </c>
      <c r="F8" s="9" t="s">
        <v>90</v>
      </c>
      <c r="G8" s="99" t="s">
        <v>88</v>
      </c>
      <c r="H8" s="26">
        <v>44200</v>
      </c>
      <c r="I8" s="26">
        <v>44561</v>
      </c>
      <c r="J8" s="9" t="s">
        <v>303</v>
      </c>
      <c r="K8" s="10">
        <v>0</v>
      </c>
      <c r="L8" s="85" t="s">
        <v>364</v>
      </c>
      <c r="M8" s="86" t="s">
        <v>273</v>
      </c>
      <c r="N8" s="87" t="s">
        <v>334</v>
      </c>
      <c r="O8" s="18" t="s">
        <v>285</v>
      </c>
      <c r="P8" s="7"/>
      <c r="Q8" s="7"/>
      <c r="R8" s="7"/>
    </row>
    <row r="9" spans="1:18" s="4" customFormat="1" ht="203.25" customHeight="1" x14ac:dyDescent="0.2">
      <c r="A9" s="162"/>
      <c r="B9" s="171"/>
      <c r="C9" s="28" t="s">
        <v>73</v>
      </c>
      <c r="D9" s="9" t="s">
        <v>111</v>
      </c>
      <c r="E9" s="15">
        <v>1</v>
      </c>
      <c r="F9" s="9" t="s">
        <v>36</v>
      </c>
      <c r="G9" s="99" t="s">
        <v>95</v>
      </c>
      <c r="H9" s="24">
        <v>44200</v>
      </c>
      <c r="I9" s="24">
        <v>44561</v>
      </c>
      <c r="J9" s="98" t="s">
        <v>320</v>
      </c>
      <c r="K9" s="75">
        <v>1</v>
      </c>
      <c r="L9" s="9" t="s">
        <v>319</v>
      </c>
      <c r="M9" s="86" t="s">
        <v>273</v>
      </c>
      <c r="N9" s="13"/>
      <c r="O9" s="18" t="s">
        <v>285</v>
      </c>
      <c r="P9" s="7"/>
      <c r="Q9" s="7"/>
      <c r="R9" s="7"/>
    </row>
    <row r="10" spans="1:18" s="4" customFormat="1" ht="342" customHeight="1" x14ac:dyDescent="0.2">
      <c r="A10" s="162"/>
      <c r="B10" s="171"/>
      <c r="C10" s="28" t="s">
        <v>91</v>
      </c>
      <c r="D10" s="9" t="s">
        <v>37</v>
      </c>
      <c r="E10" s="15">
        <v>1</v>
      </c>
      <c r="F10" s="9" t="s">
        <v>57</v>
      </c>
      <c r="G10" s="99" t="s">
        <v>96</v>
      </c>
      <c r="H10" s="24">
        <v>44200</v>
      </c>
      <c r="I10" s="24">
        <v>44561</v>
      </c>
      <c r="J10" s="9" t="s">
        <v>282</v>
      </c>
      <c r="K10" s="75">
        <v>0</v>
      </c>
      <c r="L10" s="9" t="s">
        <v>286</v>
      </c>
      <c r="M10" s="86" t="s">
        <v>273</v>
      </c>
      <c r="N10" s="13"/>
      <c r="O10" s="18" t="s">
        <v>285</v>
      </c>
      <c r="P10" s="7"/>
      <c r="Q10" s="7"/>
      <c r="R10" s="7"/>
    </row>
    <row r="11" spans="1:18" s="4" customFormat="1" ht="177.95" customHeight="1" x14ac:dyDescent="0.2">
      <c r="A11" s="162"/>
      <c r="B11" s="26" t="s">
        <v>52</v>
      </c>
      <c r="C11" s="28" t="s">
        <v>74</v>
      </c>
      <c r="D11" s="9" t="s">
        <v>78</v>
      </c>
      <c r="E11" s="15">
        <v>0.95</v>
      </c>
      <c r="F11" s="9" t="s">
        <v>79</v>
      </c>
      <c r="G11" s="99" t="s">
        <v>38</v>
      </c>
      <c r="H11" s="26">
        <v>44200</v>
      </c>
      <c r="I11" s="26">
        <v>44561</v>
      </c>
      <c r="J11" s="9" t="s">
        <v>283</v>
      </c>
      <c r="K11" s="75">
        <v>1</v>
      </c>
      <c r="L11" s="9" t="s">
        <v>287</v>
      </c>
      <c r="M11" s="86" t="s">
        <v>273</v>
      </c>
      <c r="N11" s="13"/>
      <c r="O11" s="18" t="s">
        <v>285</v>
      </c>
      <c r="P11" s="7"/>
      <c r="Q11" s="7"/>
      <c r="R11" s="7"/>
    </row>
    <row r="12" spans="1:18" s="4" customFormat="1" ht="187.5" customHeight="1" x14ac:dyDescent="0.2">
      <c r="A12" s="162"/>
      <c r="B12" s="25" t="s">
        <v>47</v>
      </c>
      <c r="C12" s="28" t="s">
        <v>75</v>
      </c>
      <c r="D12" s="9" t="s">
        <v>113</v>
      </c>
      <c r="E12" s="15">
        <v>1</v>
      </c>
      <c r="F12" s="9" t="s">
        <v>120</v>
      </c>
      <c r="G12" s="99" t="s">
        <v>58</v>
      </c>
      <c r="H12" s="26">
        <v>44200</v>
      </c>
      <c r="I12" s="26">
        <v>44561</v>
      </c>
      <c r="J12" s="9" t="s">
        <v>284</v>
      </c>
      <c r="K12" s="76">
        <f>1/6</f>
        <v>0.16666666666666666</v>
      </c>
      <c r="L12" s="9" t="s">
        <v>288</v>
      </c>
      <c r="M12" s="86" t="s">
        <v>273</v>
      </c>
      <c r="N12" s="13"/>
      <c r="O12" s="18" t="s">
        <v>285</v>
      </c>
      <c r="P12" s="7"/>
      <c r="Q12" s="7"/>
      <c r="R12" s="7"/>
    </row>
    <row r="13" spans="1:18" s="4" customFormat="1" ht="249" customHeight="1" x14ac:dyDescent="0.2">
      <c r="A13" s="166"/>
      <c r="B13" s="89" t="s">
        <v>48</v>
      </c>
      <c r="C13" s="28" t="s">
        <v>76</v>
      </c>
      <c r="D13" s="9" t="s">
        <v>92</v>
      </c>
      <c r="E13" s="15">
        <v>1</v>
      </c>
      <c r="F13" s="9" t="s">
        <v>93</v>
      </c>
      <c r="G13" s="99" t="s">
        <v>84</v>
      </c>
      <c r="H13" s="26">
        <v>44200</v>
      </c>
      <c r="I13" s="26">
        <v>44561</v>
      </c>
      <c r="J13" s="9" t="s">
        <v>304</v>
      </c>
      <c r="K13" s="10">
        <v>0.25</v>
      </c>
      <c r="L13" s="85" t="s">
        <v>305</v>
      </c>
      <c r="M13" s="86" t="s">
        <v>273</v>
      </c>
      <c r="N13" s="87" t="s">
        <v>321</v>
      </c>
      <c r="O13" s="18" t="s">
        <v>285</v>
      </c>
      <c r="P13" s="7"/>
      <c r="Q13" s="7"/>
      <c r="R13" s="7"/>
    </row>
    <row r="14" spans="1:18" x14ac:dyDescent="0.2">
      <c r="A14" s="172" t="s">
        <v>128</v>
      </c>
      <c r="B14" s="172"/>
      <c r="C14" s="172"/>
      <c r="D14" s="172"/>
      <c r="E14" s="172"/>
      <c r="F14" s="172"/>
      <c r="G14" s="172"/>
      <c r="H14" s="172"/>
      <c r="I14" s="172"/>
      <c r="J14" s="172"/>
      <c r="K14" s="172"/>
      <c r="L14" s="172"/>
      <c r="M14" s="172"/>
      <c r="N14" s="172"/>
      <c r="O14" s="172"/>
    </row>
    <row r="15" spans="1:18" x14ac:dyDescent="0.2">
      <c r="A15" s="155" t="s">
        <v>307</v>
      </c>
      <c r="B15" s="155"/>
      <c r="C15" s="155"/>
      <c r="D15" s="155"/>
      <c r="E15" s="155"/>
      <c r="F15" s="155"/>
      <c r="G15" s="155"/>
      <c r="H15" s="155"/>
      <c r="I15" s="155"/>
      <c r="J15" s="155"/>
      <c r="K15" s="155"/>
      <c r="L15" s="155"/>
      <c r="M15" s="155"/>
      <c r="N15" s="155"/>
      <c r="O15" s="155"/>
    </row>
    <row r="16" spans="1:18" x14ac:dyDescent="0.2">
      <c r="A16" s="172" t="s">
        <v>310</v>
      </c>
      <c r="B16" s="172"/>
      <c r="C16" s="172"/>
      <c r="D16" s="172"/>
      <c r="E16" s="172"/>
      <c r="F16" s="172"/>
      <c r="G16" s="172"/>
      <c r="H16" s="172"/>
      <c r="I16" s="172"/>
      <c r="J16" s="172"/>
      <c r="K16" s="172"/>
      <c r="L16" s="172"/>
      <c r="M16" s="172"/>
      <c r="N16" s="172"/>
      <c r="O16" s="172"/>
    </row>
  </sheetData>
  <mergeCells count="26">
    <mergeCell ref="B7:B10"/>
    <mergeCell ref="A14:O14"/>
    <mergeCell ref="A15:O15"/>
    <mergeCell ref="A16:O16"/>
    <mergeCell ref="J5:J6"/>
    <mergeCell ref="K5:K6"/>
    <mergeCell ref="L5:L6"/>
    <mergeCell ref="M5:M6"/>
    <mergeCell ref="N5:N6"/>
    <mergeCell ref="O5:O6"/>
    <mergeCell ref="A7:A13"/>
    <mergeCell ref="C5:D5"/>
    <mergeCell ref="E5:E6"/>
    <mergeCell ref="F5:F6"/>
    <mergeCell ref="G5:G6"/>
    <mergeCell ref="H5:I5"/>
    <mergeCell ref="A1:A3"/>
    <mergeCell ref="B1:K3"/>
    <mergeCell ref="L1:O1"/>
    <mergeCell ref="L2:O2"/>
    <mergeCell ref="L3:O3"/>
    <mergeCell ref="A4:A6"/>
    <mergeCell ref="B4:B6"/>
    <mergeCell ref="C4:I4"/>
    <mergeCell ref="J4:K4"/>
    <mergeCell ref="L4:O4"/>
  </mergeCells>
  <printOptions horizontalCentered="1"/>
  <pageMargins left="0.23622047244094491" right="0.23622047244094491" top="0.74803149606299213" bottom="0.74803149606299213" header="0.31496062992125984" footer="0.31496062992125984"/>
  <pageSetup scale="70" orientation="landscape" r:id="rId1"/>
  <headerFooter>
    <oddFooter>&amp;F&amp;RPágina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0"/>
  <sheetViews>
    <sheetView zoomScale="99" zoomScaleNormal="99" zoomScaleSheetLayoutView="98" workbookViewId="0">
      <selection activeCell="F37" sqref="F37"/>
    </sheetView>
  </sheetViews>
  <sheetFormatPr baseColWidth="10" defaultColWidth="11.42578125" defaultRowHeight="14.25" x14ac:dyDescent="0.2"/>
  <cols>
    <col min="1" max="1" width="13.5703125" style="2" customWidth="1"/>
    <col min="2" max="2" width="8.5703125" style="2" customWidth="1"/>
    <col min="3" max="3" width="4.85546875" style="2" customWidth="1"/>
    <col min="4" max="4" width="22" style="2" customWidth="1"/>
    <col min="5" max="5" width="15.7109375" style="2" bestFit="1" customWidth="1"/>
    <col min="6" max="6" width="29.5703125" style="2" customWidth="1"/>
    <col min="7" max="7" width="12.5703125" style="2" customWidth="1"/>
    <col min="8" max="8" width="12.7109375" style="2" customWidth="1"/>
    <col min="9" max="9" width="13" style="2" customWidth="1"/>
    <col min="10" max="10" width="45.5703125" style="2" customWidth="1"/>
    <col min="11" max="11" width="21" style="2" customWidth="1"/>
    <col min="12" max="12" width="156.28515625" style="2" customWidth="1"/>
    <col min="13" max="13" width="22" style="2" customWidth="1"/>
    <col min="14" max="14" width="26.140625" style="2" customWidth="1"/>
    <col min="15" max="15" width="21" style="2" customWidth="1"/>
    <col min="16" max="16384" width="11.42578125" style="2"/>
  </cols>
  <sheetData>
    <row r="1" spans="1:23" ht="33.75" customHeight="1" x14ac:dyDescent="0.2">
      <c r="A1" s="167"/>
      <c r="B1" s="122" t="s">
        <v>106</v>
      </c>
      <c r="C1" s="122"/>
      <c r="D1" s="122"/>
      <c r="E1" s="122"/>
      <c r="F1" s="122"/>
      <c r="G1" s="122"/>
      <c r="H1" s="122"/>
      <c r="I1" s="122"/>
      <c r="J1" s="122"/>
      <c r="K1" s="122"/>
      <c r="L1" s="125" t="s">
        <v>22</v>
      </c>
      <c r="M1" s="125"/>
      <c r="N1" s="125"/>
      <c r="O1" s="125"/>
      <c r="P1" s="4"/>
      <c r="Q1" s="4"/>
      <c r="R1" s="4"/>
      <c r="S1" s="4"/>
    </row>
    <row r="2" spans="1:23" ht="27.75" customHeight="1" x14ac:dyDescent="0.2">
      <c r="A2" s="167"/>
      <c r="B2" s="122"/>
      <c r="C2" s="122"/>
      <c r="D2" s="122"/>
      <c r="E2" s="122"/>
      <c r="F2" s="122"/>
      <c r="G2" s="122"/>
      <c r="H2" s="122"/>
      <c r="I2" s="122"/>
      <c r="J2" s="122"/>
      <c r="K2" s="122"/>
      <c r="L2" s="125" t="s">
        <v>124</v>
      </c>
      <c r="M2" s="125"/>
      <c r="N2" s="125"/>
      <c r="O2" s="125"/>
      <c r="P2" s="4"/>
      <c r="Q2" s="4"/>
      <c r="R2" s="4"/>
      <c r="S2" s="4"/>
    </row>
    <row r="3" spans="1:23" ht="15" customHeight="1" x14ac:dyDescent="0.2">
      <c r="A3" s="167"/>
      <c r="B3" s="122"/>
      <c r="C3" s="122"/>
      <c r="D3" s="122"/>
      <c r="E3" s="122"/>
      <c r="F3" s="122"/>
      <c r="G3" s="122"/>
      <c r="H3" s="122"/>
      <c r="I3" s="122"/>
      <c r="J3" s="122"/>
      <c r="K3" s="122"/>
      <c r="L3" s="125" t="s">
        <v>21</v>
      </c>
      <c r="M3" s="125"/>
      <c r="N3" s="125"/>
      <c r="O3" s="125"/>
      <c r="P3" s="4"/>
      <c r="Q3" s="4"/>
      <c r="R3" s="4"/>
      <c r="S3" s="4"/>
    </row>
    <row r="4" spans="1:23" s="4" customFormat="1" ht="30" customHeight="1" x14ac:dyDescent="0.2">
      <c r="A4" s="158" t="s">
        <v>4</v>
      </c>
      <c r="B4" s="158" t="s">
        <v>5</v>
      </c>
      <c r="C4" s="163" t="s">
        <v>0</v>
      </c>
      <c r="D4" s="163"/>
      <c r="E4" s="163"/>
      <c r="F4" s="163"/>
      <c r="G4" s="163"/>
      <c r="H4" s="163"/>
      <c r="I4" s="163"/>
      <c r="J4" s="165" t="s">
        <v>1</v>
      </c>
      <c r="K4" s="165"/>
      <c r="L4" s="157" t="s">
        <v>2</v>
      </c>
      <c r="M4" s="157"/>
      <c r="N4" s="157"/>
      <c r="O4" s="157"/>
    </row>
    <row r="5" spans="1:23" s="4" customFormat="1" ht="25.5" customHeight="1" x14ac:dyDescent="0.2">
      <c r="A5" s="159"/>
      <c r="B5" s="159"/>
      <c r="C5" s="163" t="s">
        <v>24</v>
      </c>
      <c r="D5" s="163"/>
      <c r="E5" s="163" t="s">
        <v>7</v>
      </c>
      <c r="F5" s="163" t="s">
        <v>8</v>
      </c>
      <c r="G5" s="163" t="s">
        <v>9</v>
      </c>
      <c r="H5" s="163" t="s">
        <v>10</v>
      </c>
      <c r="I5" s="163"/>
      <c r="J5" s="165" t="s">
        <v>13</v>
      </c>
      <c r="K5" s="165" t="s">
        <v>14</v>
      </c>
      <c r="L5" s="157" t="s">
        <v>15</v>
      </c>
      <c r="M5" s="157" t="s">
        <v>23</v>
      </c>
      <c r="N5" s="157" t="s">
        <v>16</v>
      </c>
      <c r="O5" s="157" t="s">
        <v>17</v>
      </c>
    </row>
    <row r="6" spans="1:23" s="4" customFormat="1" ht="51" x14ac:dyDescent="0.2">
      <c r="A6" s="159"/>
      <c r="B6" s="159"/>
      <c r="C6" s="27" t="s">
        <v>25</v>
      </c>
      <c r="D6" s="27" t="s">
        <v>27</v>
      </c>
      <c r="E6" s="163"/>
      <c r="F6" s="163"/>
      <c r="G6" s="164"/>
      <c r="H6" s="27" t="s">
        <v>11</v>
      </c>
      <c r="I6" s="27" t="s">
        <v>12</v>
      </c>
      <c r="J6" s="165"/>
      <c r="K6" s="165"/>
      <c r="L6" s="157"/>
      <c r="M6" s="157"/>
      <c r="N6" s="157"/>
      <c r="O6" s="157"/>
    </row>
    <row r="7" spans="1:23" s="4" customFormat="1" ht="279" x14ac:dyDescent="0.2">
      <c r="A7" s="28" t="s">
        <v>53</v>
      </c>
      <c r="B7" s="28"/>
      <c r="C7" s="28" t="s">
        <v>77</v>
      </c>
      <c r="D7" s="9" t="s">
        <v>125</v>
      </c>
      <c r="E7" s="15">
        <v>1</v>
      </c>
      <c r="F7" s="9" t="s">
        <v>126</v>
      </c>
      <c r="G7" s="30" t="s">
        <v>127</v>
      </c>
      <c r="H7" s="30">
        <v>44256</v>
      </c>
      <c r="I7" s="30">
        <v>44560</v>
      </c>
      <c r="J7" s="81" t="s">
        <v>306</v>
      </c>
      <c r="K7" s="10">
        <v>0.2</v>
      </c>
      <c r="L7" s="81" t="s">
        <v>365</v>
      </c>
      <c r="M7" s="88" t="s">
        <v>273</v>
      </c>
      <c r="N7" s="84" t="s">
        <v>335</v>
      </c>
      <c r="O7" s="18" t="s">
        <v>285</v>
      </c>
    </row>
    <row r="8" spans="1:23" s="4" customFormat="1" ht="12.75" x14ac:dyDescent="0.2">
      <c r="A8" s="173" t="s">
        <v>128</v>
      </c>
      <c r="B8" s="173"/>
      <c r="C8" s="173"/>
      <c r="D8" s="173"/>
      <c r="E8" s="173"/>
      <c r="F8" s="173"/>
      <c r="G8" s="173"/>
      <c r="H8" s="173"/>
      <c r="I8" s="173"/>
      <c r="J8" s="173"/>
      <c r="K8" s="173"/>
      <c r="L8" s="173"/>
      <c r="M8" s="173"/>
      <c r="N8" s="173"/>
      <c r="O8" s="173"/>
      <c r="P8" s="7"/>
      <c r="Q8" s="7"/>
      <c r="R8" s="7"/>
      <c r="S8" s="7"/>
      <c r="T8" s="7"/>
      <c r="U8" s="7"/>
      <c r="V8" s="7"/>
      <c r="W8" s="7"/>
    </row>
    <row r="9" spans="1:23" s="4" customFormat="1" ht="12.75" x14ac:dyDescent="0.2">
      <c r="A9" s="155" t="s">
        <v>307</v>
      </c>
      <c r="B9" s="155"/>
      <c r="C9" s="155"/>
      <c r="D9" s="155"/>
      <c r="E9" s="155"/>
      <c r="F9" s="155"/>
      <c r="G9" s="155"/>
      <c r="H9" s="155"/>
      <c r="I9" s="155"/>
      <c r="J9" s="155"/>
      <c r="K9" s="155"/>
      <c r="L9" s="155"/>
      <c r="M9" s="155"/>
      <c r="N9" s="155"/>
      <c r="O9" s="155"/>
      <c r="P9" s="7"/>
      <c r="Q9" s="7"/>
      <c r="R9" s="7"/>
      <c r="S9" s="7"/>
      <c r="T9" s="7"/>
      <c r="U9" s="7"/>
      <c r="V9" s="7"/>
      <c r="W9" s="7"/>
    </row>
    <row r="10" spans="1:23" s="4" customFormat="1" ht="12.75" x14ac:dyDescent="0.2">
      <c r="A10" s="155" t="s">
        <v>310</v>
      </c>
      <c r="B10" s="155"/>
      <c r="C10" s="155"/>
      <c r="D10" s="155"/>
      <c r="E10" s="155"/>
      <c r="F10" s="155"/>
      <c r="G10" s="155"/>
      <c r="H10" s="155"/>
      <c r="I10" s="155"/>
      <c r="J10" s="155"/>
      <c r="K10" s="155"/>
      <c r="L10" s="155"/>
      <c r="M10" s="155"/>
      <c r="N10" s="155"/>
      <c r="O10" s="155"/>
      <c r="P10" s="7"/>
      <c r="Q10" s="7"/>
      <c r="R10" s="7"/>
      <c r="S10" s="7"/>
      <c r="T10" s="7"/>
      <c r="U10" s="7"/>
      <c r="V10" s="7"/>
      <c r="W10" s="7"/>
    </row>
  </sheetData>
  <mergeCells count="24">
    <mergeCell ref="A8:O8"/>
    <mergeCell ref="A9:O9"/>
    <mergeCell ref="A10:O10"/>
    <mergeCell ref="K5:K6"/>
    <mergeCell ref="L5:L6"/>
    <mergeCell ref="M5:M6"/>
    <mergeCell ref="N5:N6"/>
    <mergeCell ref="O5:O6"/>
    <mergeCell ref="C5:D5"/>
    <mergeCell ref="E5:E6"/>
    <mergeCell ref="F5:F6"/>
    <mergeCell ref="G5:G6"/>
    <mergeCell ref="H5:I5"/>
    <mergeCell ref="J5:J6"/>
    <mergeCell ref="A4:A6"/>
    <mergeCell ref="B4:B6"/>
    <mergeCell ref="C4:I4"/>
    <mergeCell ref="J4:K4"/>
    <mergeCell ref="L4:O4"/>
    <mergeCell ref="A1:A3"/>
    <mergeCell ref="B1:K3"/>
    <mergeCell ref="L1:O1"/>
    <mergeCell ref="L2:O2"/>
    <mergeCell ref="L3:O3"/>
  </mergeCells>
  <pageMargins left="0.23622047244094491" right="0.23622047244094491" top="0.74803149606299213" bottom="0.74803149606299213" header="0.31496062992125984" footer="0.31496062992125984"/>
  <pageSetup scale="75" orientation="landscape" r:id="rId1"/>
  <headerFooter>
    <oddFooter>&amp;Z&amp;F&amp;RPágina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Comp. 1 Riesgos Corr</vt:lpstr>
      <vt:lpstr>2. Riesgos de Corrupción</vt:lpstr>
      <vt:lpstr>Comp. 3 Rendicion de Cuentas</vt:lpstr>
      <vt:lpstr>Comp. 4 Mecanismos Xa Aten Ciud</vt:lpstr>
      <vt:lpstr> Comp. 5 TranspyAcceso Informac</vt:lpstr>
      <vt:lpstr>Comp. 6 Iniciativas Adicionales</vt:lpstr>
      <vt:lpstr>'2. Riesgos de Corrupción'!Área_de_impresión</vt:lpstr>
      <vt:lpstr>' Comp. 5 TranspyAcceso Informac'!Títulos_a_imprimir</vt:lpstr>
      <vt:lpstr>'Comp. 3 Rendicion de Cuentas'!Títulos_a_imprimir</vt:lpstr>
      <vt:lpstr>'Comp. 4 Mecanismos Xa Aten Ciud'!Títulos_a_imprimir</vt:lpstr>
      <vt:lpstr>'Comp. 6 Iniciativas Adicionales'!Títulos_a_imprimir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Carmen Rosa Mendoza Suarez</cp:lastModifiedBy>
  <cp:lastPrinted>2020-11-11T23:23:11Z</cp:lastPrinted>
  <dcterms:created xsi:type="dcterms:W3CDTF">2016-07-21T13:11:08Z</dcterms:created>
  <dcterms:modified xsi:type="dcterms:W3CDTF">2021-05-14T21:48:55Z</dcterms:modified>
</cp:coreProperties>
</file>